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ro365504997-my.sharepoint.com/personal/finance_surfsidetx_org/Documents/Desktop/Desktop Items/BOOKKEEPER/BKKPR SCANS/2026 Audit Prep/Financials/FY26 June/"/>
    </mc:Choice>
  </mc:AlternateContent>
  <xr:revisionPtr revIDLastSave="0" documentId="8_{67784FF3-88EE-4277-9F68-16DD62F15AEE}" xr6:coauthVersionLast="47" xr6:coauthVersionMax="47" xr10:uidLastSave="{00000000-0000-0000-0000-000000000000}"/>
  <bookViews>
    <workbookView xWindow="-120" yWindow="-120" windowWidth="29040" windowHeight="15720" activeTab="5" xr2:uid="{17C312AA-1867-4240-84C7-6940A0370FB0}"/>
  </bookViews>
  <sheets>
    <sheet name="P&amp;L" sheetId="3" r:id="rId1"/>
    <sheet name="Budget vs Actual" sheetId="4" r:id="rId2"/>
    <sheet name="Expenses" sheetId="5" r:id="rId3"/>
    <sheet name="Transaction List" sheetId="2" r:id="rId4"/>
    <sheet name="Unpaid Bills" sheetId="1" r:id="rId5"/>
    <sheet name="Check Detail" sheetId="6" r:id="rId6"/>
  </sheets>
  <definedNames>
    <definedName name="_xlnm.Print_Titles" localSheetId="1">'Budget vs Actual'!$A:$F,'Budget vs Actual'!$1:$2</definedName>
    <definedName name="_xlnm.Print_Titles" localSheetId="5">'Check Detail'!$A:$A,'Check Detail'!$1:$1</definedName>
    <definedName name="_xlnm.Print_Titles" localSheetId="2">Expenses!$A:$B,Expenses!$1:$1</definedName>
    <definedName name="_xlnm.Print_Titles" localSheetId="0">'P&amp;L'!$A:$F,'P&amp;L'!$1:$1</definedName>
    <definedName name="_xlnm.Print_Titles" localSheetId="3">'Transaction List'!$A:$A,'Transaction List'!$1:$1</definedName>
    <definedName name="_xlnm.Print_Titles" localSheetId="4">'Unpaid Bills'!$A:$B,'Unpaid Bills'!$1:$1</definedName>
    <definedName name="QB_COLUMN_1" localSheetId="3" hidden="1">'Transaction List'!#REF!</definedName>
    <definedName name="QB_COLUMN_1" localSheetId="4" hidden="1">'Unpaid Bills'!$C$1</definedName>
    <definedName name="QB_COLUMN_13" localSheetId="4" hidden="1">'Unpaid Bills'!$G$1</definedName>
    <definedName name="QB_COLUMN_16" localSheetId="3" hidden="1">'Transaction List'!$F$1</definedName>
    <definedName name="QB_COLUMN_19" localSheetId="3" hidden="1">'Transaction List'!#REF!</definedName>
    <definedName name="QB_COLUMN_20" localSheetId="3" hidden="1">'Transaction List'!#REF!</definedName>
    <definedName name="QB_COLUMN_24" localSheetId="4" hidden="1">'Unpaid Bills'!$H$1</definedName>
    <definedName name="QB_COLUMN_25" localSheetId="4" hidden="1">'Unpaid Bills'!$I$1</definedName>
    <definedName name="QB_COLUMN_28" localSheetId="3" hidden="1">'Transaction List'!#REF!</definedName>
    <definedName name="QB_COLUMN_29" localSheetId="2" hidden="1">Expenses!$C$1</definedName>
    <definedName name="QB_COLUMN_29" localSheetId="0" hidden="1">'P&amp;L'!$G$1</definedName>
    <definedName name="QB_COLUMN_29" localSheetId="3" hidden="1">'Transaction List'!$G$1</definedName>
    <definedName name="QB_COLUMN_290" localSheetId="1" hidden="1">'Budget vs Actual'!$AQ$1</definedName>
    <definedName name="QB_COLUMN_3" localSheetId="3" hidden="1">'Transaction List'!$B$1</definedName>
    <definedName name="QB_COLUMN_3" localSheetId="4" hidden="1">'Unpaid Bills'!$D$1</definedName>
    <definedName name="QB_COLUMN_4" localSheetId="3" hidden="1">'Transaction List'!$C$1</definedName>
    <definedName name="QB_COLUMN_4" localSheetId="4" hidden="1">'Unpaid Bills'!$E$1</definedName>
    <definedName name="QB_COLUMN_5" localSheetId="3" hidden="1">'Transaction List'!$D$1</definedName>
    <definedName name="QB_COLUMN_5" localSheetId="4" hidden="1">'Unpaid Bills'!$F$1</definedName>
    <definedName name="QB_COLUMN_59201" localSheetId="1" hidden="1">'Budget vs Actual'!$G$2</definedName>
    <definedName name="QB_COLUMN_59202" localSheetId="1" hidden="1">'Budget vs Actual'!$K$2</definedName>
    <definedName name="QB_COLUMN_59203" localSheetId="1" hidden="1">'Budget vs Actual'!$O$2</definedName>
    <definedName name="QB_COLUMN_59204" localSheetId="1" hidden="1">'Budget vs Actual'!$S$2</definedName>
    <definedName name="QB_COLUMN_59205" localSheetId="1" hidden="1">'Budget vs Actual'!$W$2</definedName>
    <definedName name="QB_COLUMN_59206" localSheetId="1" hidden="1">'Budget vs Actual'!$AA$2</definedName>
    <definedName name="QB_COLUMN_59207" localSheetId="1" hidden="1">'Budget vs Actual'!$AE$2</definedName>
    <definedName name="QB_COLUMN_59208" localSheetId="1" hidden="1">'Budget vs Actual'!$AI$2</definedName>
    <definedName name="QB_COLUMN_59209" localSheetId="1" hidden="1">'Budget vs Actual'!$AM$2</definedName>
    <definedName name="QB_COLUMN_59300" localSheetId="1" hidden="1">'Budget vs Actual'!$AQ$2</definedName>
    <definedName name="QB_COLUMN_63620" localSheetId="1" hidden="1">'Budget vs Actual'!$AS$2</definedName>
    <definedName name="QB_COLUMN_63621" localSheetId="1" hidden="1">'Budget vs Actual'!$I$2</definedName>
    <definedName name="QB_COLUMN_63622" localSheetId="1" hidden="1">'Budget vs Actual'!$M$2</definedName>
    <definedName name="QB_COLUMN_63623" localSheetId="1" hidden="1">'Budget vs Actual'!$Q$2</definedName>
    <definedName name="QB_COLUMN_63624" localSheetId="1" hidden="1">'Budget vs Actual'!$U$2</definedName>
    <definedName name="QB_COLUMN_63625" localSheetId="1" hidden="1">'Budget vs Actual'!$Y$2</definedName>
    <definedName name="QB_COLUMN_63626" localSheetId="1" hidden="1">'Budget vs Actual'!$AC$2</definedName>
    <definedName name="QB_COLUMN_63627" localSheetId="1" hidden="1">'Budget vs Actual'!$AG$2</definedName>
    <definedName name="QB_COLUMN_63628" localSheetId="1" hidden="1">'Budget vs Actual'!$AK$2</definedName>
    <definedName name="QB_COLUMN_63629" localSheetId="1" hidden="1">'Budget vs Actual'!$AO$2</definedName>
    <definedName name="QB_COLUMN_64430" localSheetId="1" hidden="1">'Budget vs Actual'!$AT$2</definedName>
    <definedName name="QB_COLUMN_64431" localSheetId="1" hidden="1">'Budget vs Actual'!$J$2</definedName>
    <definedName name="QB_COLUMN_64432" localSheetId="1" hidden="1">'Budget vs Actual'!$N$2</definedName>
    <definedName name="QB_COLUMN_64433" localSheetId="1" hidden="1">'Budget vs Actual'!$R$2</definedName>
    <definedName name="QB_COLUMN_64434" localSheetId="1" hidden="1">'Budget vs Actual'!$V$2</definedName>
    <definedName name="QB_COLUMN_64435" localSheetId="1" hidden="1">'Budget vs Actual'!$Z$2</definedName>
    <definedName name="QB_COLUMN_64436" localSheetId="1" hidden="1">'Budget vs Actual'!$AD$2</definedName>
    <definedName name="QB_COLUMN_64437" localSheetId="1" hidden="1">'Budget vs Actual'!$AH$2</definedName>
    <definedName name="QB_COLUMN_64438" localSheetId="1" hidden="1">'Budget vs Actual'!$AL$2</definedName>
    <definedName name="QB_COLUMN_64439" localSheetId="1" hidden="1">'Budget vs Actual'!$AP$2</definedName>
    <definedName name="QB_COLUMN_76211" localSheetId="1" hidden="1">'Budget vs Actual'!$H$2</definedName>
    <definedName name="QB_COLUMN_76212" localSheetId="1" hidden="1">'Budget vs Actual'!$L$2</definedName>
    <definedName name="QB_COLUMN_76213" localSheetId="1" hidden="1">'Budget vs Actual'!$P$2</definedName>
    <definedName name="QB_COLUMN_76214" localSheetId="1" hidden="1">'Budget vs Actual'!$T$2</definedName>
    <definedName name="QB_COLUMN_76215" localSheetId="1" hidden="1">'Budget vs Actual'!$X$2</definedName>
    <definedName name="QB_COLUMN_76216" localSheetId="1" hidden="1">'Budget vs Actual'!$AB$2</definedName>
    <definedName name="QB_COLUMN_76217" localSheetId="1" hidden="1">'Budget vs Actual'!$AF$2</definedName>
    <definedName name="QB_COLUMN_76218" localSheetId="1" hidden="1">'Budget vs Actual'!$AJ$2</definedName>
    <definedName name="QB_COLUMN_76219" localSheetId="1" hidden="1">'Budget vs Actual'!$AN$2</definedName>
    <definedName name="QB_COLUMN_76310" localSheetId="1" hidden="1">'Budget vs Actual'!$AR$2</definedName>
    <definedName name="QB_COLUMN_8" localSheetId="3" hidden="1">'Transaction List'!$E$1</definedName>
    <definedName name="QB_DATA_0" localSheetId="1" hidden="1">'Budget vs Actual'!$6:$6,'Budget vs Actual'!$7:$7,'Budget vs Actual'!$9:$9,'Budget vs Actual'!$10:$10,'Budget vs Actual'!$11:$11,'Budget vs Actual'!$15:$15,'Budget vs Actual'!$16:$16,'Budget vs Actual'!$17:$17,'Budget vs Actual'!$18:$18,'Budget vs Actual'!$19:$19,'Budget vs Actual'!$20:$20,'Budget vs Actual'!$21:$21,'Budget vs Actual'!$22:$22,'Budget vs Actual'!$23:$23,'Budget vs Actual'!$24:$24,'Budget vs Actual'!$25:$25</definedName>
    <definedName name="QB_DATA_0" localSheetId="2" hidden="1">Expenses!$2:$2,Expenses!$3:$3,Expenses!$4:$4,Expenses!$5:$5,Expenses!$6:$6,Expenses!$7:$7,Expenses!$8:$8,Expenses!$9:$9,Expenses!$10:$10,Expenses!$11:$11,Expenses!$12:$12</definedName>
    <definedName name="QB_DATA_0" localSheetId="0" hidden="1">'P&amp;L'!$4:$4,'P&amp;L'!$8:$8,'P&amp;L'!$9:$9,'P&amp;L'!$10:$10,'P&amp;L'!$11:$11,'P&amp;L'!$12:$12,'P&amp;L'!$13:$13,'P&amp;L'!$14:$14,'P&amp;L'!$15:$15,'P&amp;L'!$17:$17,'P&amp;L'!$18:$18,'P&amp;L'!$20:$20,'P&amp;L'!$21:$21,'P&amp;L'!$22:$22,'P&amp;L'!$23:$23,'P&amp;L'!$24:$24</definedName>
    <definedName name="QB_DATA_0" localSheetId="3" hidden="1">'Transaction List'!$3:$3,'Transaction List'!$4:$4,'Transaction List'!$6:$6,'Transaction List'!$7:$7,'Transaction List'!$9:$9,'Transaction List'!$11:$11,'Transaction List'!$12:$12,'Transaction List'!$14:$14,'Transaction List'!$16:$16,'Transaction List'!$17:$17,'Transaction List'!$18:$18,'Transaction List'!$20:$20,'Transaction List'!$21:$21,'Transaction List'!$23:$23,'Transaction List'!$24:$24,'Transaction List'!$26:$26</definedName>
    <definedName name="QB_DATA_0" localSheetId="4" hidden="1">'Unpaid Bills'!#REF!,'Unpaid Bills'!#REF!,'Unpaid Bills'!$3:$3,'Unpaid Bills'!$6:$6,'Unpaid Bills'!$7:$7,'Unpaid Bills'!$8:$8,'Unpaid Bills'!#REF!,'Unpaid Bills'!$11:$11,'Unpaid Bills'!#REF!,'Unpaid Bills'!$14:$14,'Unpaid Bills'!$17:$17</definedName>
    <definedName name="QB_DATA_1" localSheetId="1" hidden="1">'Budget vs Actual'!$26:$26,'Budget vs Actual'!$27:$27,'Budget vs Actual'!$28:$28,'Budget vs Actual'!$29:$29,'Budget vs Actual'!$30:$30,'Budget vs Actual'!$31:$31,'Budget vs Actual'!$32:$32,'Budget vs Actual'!$33:$33,'Budget vs Actual'!$34:$34,'Budget vs Actual'!$35:$35,'Budget vs Actual'!$36:$36,'Budget vs Actual'!$37:$37,'Budget vs Actual'!$38:$38,'Budget vs Actual'!$40:$40,'Budget vs Actual'!$41:$41,'Budget vs Actual'!$43:$43</definedName>
    <definedName name="QB_DATA_1" localSheetId="0" hidden="1">'P&amp;L'!$25:$25,'P&amp;L'!$26:$26,'P&amp;L'!$27:$27,'P&amp;L'!$28:$28,'P&amp;L'!$29:$29,'P&amp;L'!$31:$31,'P&amp;L'!$32:$32,'P&amp;L'!$38:$38</definedName>
    <definedName name="QB_DATA_1" localSheetId="3" hidden="1">'Transaction List'!$27:$27,'Transaction List'!$29:$29,'Transaction List'!$31:$31,'Transaction List'!$32:$32,'Transaction List'!$34:$34,'Transaction List'!$35:$35,'Transaction List'!$37:$37,'Transaction List'!$39:$39,'Transaction List'!$40:$40,'Transaction List'!$42:$42</definedName>
    <definedName name="QB_DATA_2" localSheetId="1" hidden="1">'Budget vs Actual'!$44:$44,'Budget vs Actual'!$45:$45,'Budget vs Actual'!$46:$46,'Budget vs Actual'!$47:$47,'Budget vs Actual'!$48:$48,'Budget vs Actual'!$49:$49,'Budget vs Actual'!$50:$50,'Budget vs Actual'!$51:$51,'Budget vs Actual'!$52:$52,'Budget vs Actual'!$53:$53,'Budget vs Actual'!$54:$54,'Budget vs Actual'!$55:$55,'Budget vs Actual'!$56:$56,'Budget vs Actual'!$57:$57,'Budget vs Actual'!$58:$58,'Budget vs Actual'!$59:$59</definedName>
    <definedName name="QB_DATA_3" localSheetId="1" hidden="1">'Budget vs Actual'!$60:$60,'Budget vs Actual'!$61:$61,'Budget vs Actual'!$62:$62,'Budget vs Actual'!$63:$63,'Budget vs Actual'!$64:$64,'Budget vs Actual'!$65:$65,'Budget vs Actual'!$67:$67,'Budget vs Actual'!$68:$68,'Budget vs Actual'!$74:$74</definedName>
    <definedName name="QB_FORMULA_0" localSheetId="1" hidden="1">'Budget vs Actual'!$I$6,'Budget vs Actual'!$J$6,'Budget vs Actual'!$M$6,'Budget vs Actual'!$N$6,'Budget vs Actual'!$Q$6,'Budget vs Actual'!$R$6,'Budget vs Actual'!$U$6,'Budget vs Actual'!$V$6,'Budget vs Actual'!$Y$6,'Budget vs Actual'!$Z$6,'Budget vs Actual'!$AC$6,'Budget vs Actual'!$AD$6,'Budget vs Actual'!$AG$6,'Budget vs Actual'!$AH$6,'Budget vs Actual'!$AK$6,'Budget vs Actual'!$AL$6</definedName>
    <definedName name="QB_FORMULA_0" localSheetId="2" hidden="1">Expenses!$C$13</definedName>
    <definedName name="QB_FORMULA_0" localSheetId="0" hidden="1">'P&amp;L'!$G$5,'P&amp;L'!$G$6,'P&amp;L'!$G$19,'P&amp;L'!$G$33,'P&amp;L'!$G$34,'P&amp;L'!$G$35,'P&amp;L'!$G$39,'P&amp;L'!$G$40,'P&amp;L'!$G$41</definedName>
    <definedName name="QB_FORMULA_0" localSheetId="4" hidden="1">'Unpaid Bills'!#REF!,'Unpaid Bills'!#REF!,'Unpaid Bills'!$I$4,'Unpaid Bills'!$I$9,'Unpaid Bills'!#REF!,'Unpaid Bills'!$I$12,'Unpaid Bills'!#REF!,'Unpaid Bills'!$I$15,'Unpaid Bills'!$I$18,'Unpaid Bills'!$I$19</definedName>
    <definedName name="QB_FORMULA_1" localSheetId="1" hidden="1">'Budget vs Actual'!$AO$6,'Budget vs Actual'!$AP$6,'Budget vs Actual'!$AQ$6,'Budget vs Actual'!$AR$6,'Budget vs Actual'!$AS$6,'Budget vs Actual'!$AT$6,'Budget vs Actual'!$I$7,'Budget vs Actual'!$J$7,'Budget vs Actual'!$M$7,'Budget vs Actual'!$N$7,'Budget vs Actual'!$Q$7,'Budget vs Actual'!$R$7,'Budget vs Actual'!$U$7,'Budget vs Actual'!$V$7,'Budget vs Actual'!$Y$7,'Budget vs Actual'!$Z$7</definedName>
    <definedName name="QB_FORMULA_10" localSheetId="1" hidden="1">'Budget vs Actual'!$AL$12,'Budget vs Actual'!$AM$12,'Budget vs Actual'!$AN$12,'Budget vs Actual'!$AO$12,'Budget vs Actual'!$AP$12,'Budget vs Actual'!$AQ$12,'Budget vs Actual'!$AR$12,'Budget vs Actual'!$AS$12,'Budget vs Actual'!$AT$12,'Budget vs Actual'!$G$13,'Budget vs Actual'!$H$13,'Budget vs Actual'!$I$13,'Budget vs Actual'!$J$13,'Budget vs Actual'!$K$13,'Budget vs Actual'!$L$13,'Budget vs Actual'!$M$13</definedName>
    <definedName name="QB_FORMULA_11" localSheetId="1" hidden="1">'Budget vs Actual'!$N$13,'Budget vs Actual'!$O$13,'Budget vs Actual'!$P$13,'Budget vs Actual'!$Q$13,'Budget vs Actual'!$R$13,'Budget vs Actual'!$S$13,'Budget vs Actual'!$T$13,'Budget vs Actual'!$U$13,'Budget vs Actual'!$V$13,'Budget vs Actual'!$W$13,'Budget vs Actual'!$X$13,'Budget vs Actual'!$Y$13,'Budget vs Actual'!$Z$13,'Budget vs Actual'!$AA$13,'Budget vs Actual'!$AB$13,'Budget vs Actual'!$AC$13</definedName>
    <definedName name="QB_FORMULA_12" localSheetId="1" hidden="1">'Budget vs Actual'!$AD$13,'Budget vs Actual'!$AE$13,'Budget vs Actual'!$AF$13,'Budget vs Actual'!$AG$13,'Budget vs Actual'!$AH$13,'Budget vs Actual'!$AI$13,'Budget vs Actual'!$AJ$13,'Budget vs Actual'!$AK$13,'Budget vs Actual'!$AL$13,'Budget vs Actual'!$AM$13,'Budget vs Actual'!$AN$13,'Budget vs Actual'!$AO$13,'Budget vs Actual'!$AP$13,'Budget vs Actual'!$AQ$13,'Budget vs Actual'!$AR$13,'Budget vs Actual'!$AS$13</definedName>
    <definedName name="QB_FORMULA_13" localSheetId="1" hidden="1">'Budget vs Actual'!$AT$13,'Budget vs Actual'!$I$15,'Budget vs Actual'!$J$15,'Budget vs Actual'!$M$15,'Budget vs Actual'!$N$15,'Budget vs Actual'!$Q$15,'Budget vs Actual'!$R$15,'Budget vs Actual'!$U$15,'Budget vs Actual'!$V$15,'Budget vs Actual'!$Y$15,'Budget vs Actual'!$Z$15,'Budget vs Actual'!$AC$15,'Budget vs Actual'!$AD$15,'Budget vs Actual'!$AG$15,'Budget vs Actual'!$AH$15,'Budget vs Actual'!$AK$15</definedName>
    <definedName name="QB_FORMULA_14" localSheetId="1" hidden="1">'Budget vs Actual'!$AL$15,'Budget vs Actual'!$AO$15,'Budget vs Actual'!$AP$15,'Budget vs Actual'!$AQ$15,'Budget vs Actual'!$AR$15,'Budget vs Actual'!$AS$15,'Budget vs Actual'!$AT$15,'Budget vs Actual'!$I$16,'Budget vs Actual'!$J$16,'Budget vs Actual'!$M$16,'Budget vs Actual'!$N$16,'Budget vs Actual'!$Q$16,'Budget vs Actual'!$R$16,'Budget vs Actual'!$U$16,'Budget vs Actual'!$V$16,'Budget vs Actual'!$Y$16</definedName>
    <definedName name="QB_FORMULA_15" localSheetId="1" hidden="1">'Budget vs Actual'!$Z$16,'Budget vs Actual'!$AC$16,'Budget vs Actual'!$AD$16,'Budget vs Actual'!$AG$16,'Budget vs Actual'!$AH$16,'Budget vs Actual'!$AK$16,'Budget vs Actual'!$AL$16,'Budget vs Actual'!$AO$16,'Budget vs Actual'!$AP$16,'Budget vs Actual'!$AQ$16,'Budget vs Actual'!$AR$16,'Budget vs Actual'!$AS$16,'Budget vs Actual'!$AT$16,'Budget vs Actual'!$I$17,'Budget vs Actual'!$J$17,'Budget vs Actual'!$M$17</definedName>
    <definedName name="QB_FORMULA_16" localSheetId="1" hidden="1">'Budget vs Actual'!$N$17,'Budget vs Actual'!$Q$17,'Budget vs Actual'!$R$17,'Budget vs Actual'!$U$17,'Budget vs Actual'!$V$17,'Budget vs Actual'!$Y$17,'Budget vs Actual'!$Z$17,'Budget vs Actual'!$AC$17,'Budget vs Actual'!$AD$17,'Budget vs Actual'!$AG$17,'Budget vs Actual'!$AH$17,'Budget vs Actual'!$AK$17,'Budget vs Actual'!$AL$17,'Budget vs Actual'!$AO$17,'Budget vs Actual'!$AP$17,'Budget vs Actual'!$AQ$17</definedName>
    <definedName name="QB_FORMULA_17" localSheetId="1" hidden="1">'Budget vs Actual'!$AR$17,'Budget vs Actual'!$AS$17,'Budget vs Actual'!$AT$17,'Budget vs Actual'!$I$18,'Budget vs Actual'!$J$18,'Budget vs Actual'!$M$18,'Budget vs Actual'!$N$18,'Budget vs Actual'!$Q$18,'Budget vs Actual'!$R$18,'Budget vs Actual'!$U$18,'Budget vs Actual'!$V$18,'Budget vs Actual'!$Y$18,'Budget vs Actual'!$Z$18,'Budget vs Actual'!$AC$18,'Budget vs Actual'!$AD$18,'Budget vs Actual'!$AG$18</definedName>
    <definedName name="QB_FORMULA_18" localSheetId="1" hidden="1">'Budget vs Actual'!$AH$18,'Budget vs Actual'!$AK$18,'Budget vs Actual'!$AL$18,'Budget vs Actual'!$AO$18,'Budget vs Actual'!$AP$18,'Budget vs Actual'!$AQ$18,'Budget vs Actual'!$AR$18,'Budget vs Actual'!$AS$18,'Budget vs Actual'!$AT$18,'Budget vs Actual'!$I$19,'Budget vs Actual'!$J$19,'Budget vs Actual'!$M$19,'Budget vs Actual'!$N$19,'Budget vs Actual'!$Q$19,'Budget vs Actual'!$R$19,'Budget vs Actual'!$U$19</definedName>
    <definedName name="QB_FORMULA_19" localSheetId="1" hidden="1">'Budget vs Actual'!$V$19,'Budget vs Actual'!$Y$19,'Budget vs Actual'!$Z$19,'Budget vs Actual'!$AC$19,'Budget vs Actual'!$AD$19,'Budget vs Actual'!$AG$19,'Budget vs Actual'!$AH$19,'Budget vs Actual'!$AK$19,'Budget vs Actual'!$AL$19,'Budget vs Actual'!$AO$19,'Budget vs Actual'!$AP$19,'Budget vs Actual'!$AQ$19,'Budget vs Actual'!$AR$19,'Budget vs Actual'!$AS$19,'Budget vs Actual'!$AT$19,'Budget vs Actual'!$I$20</definedName>
    <definedName name="QB_FORMULA_2" localSheetId="1" hidden="1">'Budget vs Actual'!$AC$7,'Budget vs Actual'!$AD$7,'Budget vs Actual'!$AG$7,'Budget vs Actual'!$AH$7,'Budget vs Actual'!$AK$7,'Budget vs Actual'!$AL$7,'Budget vs Actual'!$AO$7,'Budget vs Actual'!$AP$7,'Budget vs Actual'!$AQ$7,'Budget vs Actual'!$AR$7,'Budget vs Actual'!$AS$7,'Budget vs Actual'!$AT$7,'Budget vs Actual'!$G$8,'Budget vs Actual'!$H$8,'Budget vs Actual'!$I$8,'Budget vs Actual'!$J$8</definedName>
    <definedName name="QB_FORMULA_20" localSheetId="1" hidden="1">'Budget vs Actual'!$J$20,'Budget vs Actual'!$M$20,'Budget vs Actual'!$N$20,'Budget vs Actual'!$Q$20,'Budget vs Actual'!$R$20,'Budget vs Actual'!$U$20,'Budget vs Actual'!$V$20,'Budget vs Actual'!$Y$20,'Budget vs Actual'!$Z$20,'Budget vs Actual'!$AC$20,'Budget vs Actual'!$AD$20,'Budget vs Actual'!$AG$20,'Budget vs Actual'!$AH$20,'Budget vs Actual'!$AK$20,'Budget vs Actual'!$AL$20,'Budget vs Actual'!$AO$20</definedName>
    <definedName name="QB_FORMULA_21" localSheetId="1" hidden="1">'Budget vs Actual'!$AP$20,'Budget vs Actual'!$AQ$20,'Budget vs Actual'!$AR$20,'Budget vs Actual'!$AS$20,'Budget vs Actual'!$AT$20,'Budget vs Actual'!$I$21,'Budget vs Actual'!$J$21,'Budget vs Actual'!$M$21,'Budget vs Actual'!$N$21,'Budget vs Actual'!$Q$21,'Budget vs Actual'!$R$21,'Budget vs Actual'!$U$21,'Budget vs Actual'!$V$21,'Budget vs Actual'!$Y$21,'Budget vs Actual'!$Z$21,'Budget vs Actual'!$AC$21</definedName>
    <definedName name="QB_FORMULA_22" localSheetId="1" hidden="1">'Budget vs Actual'!$AD$21,'Budget vs Actual'!$AG$21,'Budget vs Actual'!$AH$21,'Budget vs Actual'!$AK$21,'Budget vs Actual'!$AL$21,'Budget vs Actual'!$AO$21,'Budget vs Actual'!$AP$21,'Budget vs Actual'!$AQ$21,'Budget vs Actual'!$AR$21,'Budget vs Actual'!$AS$21,'Budget vs Actual'!$AT$21,'Budget vs Actual'!$I$22,'Budget vs Actual'!$J$22,'Budget vs Actual'!$M$22,'Budget vs Actual'!$N$22,'Budget vs Actual'!$Q$22</definedName>
    <definedName name="QB_FORMULA_23" localSheetId="1" hidden="1">'Budget vs Actual'!$R$22,'Budget vs Actual'!$U$22,'Budget vs Actual'!$V$22,'Budget vs Actual'!$Y$22,'Budget vs Actual'!$Z$22,'Budget vs Actual'!$AC$22,'Budget vs Actual'!$AD$22,'Budget vs Actual'!$AG$22,'Budget vs Actual'!$AH$22,'Budget vs Actual'!$AK$22,'Budget vs Actual'!$AL$22,'Budget vs Actual'!$AO$22,'Budget vs Actual'!$AP$22,'Budget vs Actual'!$AQ$22,'Budget vs Actual'!$AR$22,'Budget vs Actual'!$AS$22</definedName>
    <definedName name="QB_FORMULA_24" localSheetId="1" hidden="1">'Budget vs Actual'!$AT$22,'Budget vs Actual'!$I$23,'Budget vs Actual'!$J$23,'Budget vs Actual'!$M$23,'Budget vs Actual'!$N$23,'Budget vs Actual'!$Q$23,'Budget vs Actual'!$R$23,'Budget vs Actual'!$U$23,'Budget vs Actual'!$V$23,'Budget vs Actual'!$Y$23,'Budget vs Actual'!$Z$23,'Budget vs Actual'!$AC$23,'Budget vs Actual'!$AD$23,'Budget vs Actual'!$AG$23,'Budget vs Actual'!$AH$23,'Budget vs Actual'!$AK$23</definedName>
    <definedName name="QB_FORMULA_25" localSheetId="1" hidden="1">'Budget vs Actual'!$AL$23,'Budget vs Actual'!$AO$23,'Budget vs Actual'!$AP$23,'Budget vs Actual'!$AQ$23,'Budget vs Actual'!$AR$23,'Budget vs Actual'!$AS$23,'Budget vs Actual'!$AT$23,'Budget vs Actual'!$I$24,'Budget vs Actual'!$J$24,'Budget vs Actual'!$M$24,'Budget vs Actual'!$N$24,'Budget vs Actual'!$Q$24,'Budget vs Actual'!$R$24,'Budget vs Actual'!$U$24,'Budget vs Actual'!$V$24,'Budget vs Actual'!$Y$24</definedName>
    <definedName name="QB_FORMULA_26" localSheetId="1" hidden="1">'Budget vs Actual'!$Z$24,'Budget vs Actual'!$AC$24,'Budget vs Actual'!$AD$24,'Budget vs Actual'!$AG$24,'Budget vs Actual'!$AH$24,'Budget vs Actual'!$AK$24,'Budget vs Actual'!$AL$24,'Budget vs Actual'!$AO$24,'Budget vs Actual'!$AP$24,'Budget vs Actual'!$AQ$24,'Budget vs Actual'!$AR$24,'Budget vs Actual'!$AS$24,'Budget vs Actual'!$AT$24,'Budget vs Actual'!$I$25,'Budget vs Actual'!$J$25,'Budget vs Actual'!$M$25</definedName>
    <definedName name="QB_FORMULA_27" localSheetId="1" hidden="1">'Budget vs Actual'!$N$25,'Budget vs Actual'!$Q$25,'Budget vs Actual'!$R$25,'Budget vs Actual'!$U$25,'Budget vs Actual'!$V$25,'Budget vs Actual'!$Y$25,'Budget vs Actual'!$Z$25,'Budget vs Actual'!$AC$25,'Budget vs Actual'!$AD$25,'Budget vs Actual'!$AG$25,'Budget vs Actual'!$AH$25,'Budget vs Actual'!$AK$25,'Budget vs Actual'!$AL$25,'Budget vs Actual'!$AO$25,'Budget vs Actual'!$AP$25,'Budget vs Actual'!$AQ$25</definedName>
    <definedName name="QB_FORMULA_28" localSheetId="1" hidden="1">'Budget vs Actual'!$AR$25,'Budget vs Actual'!$AS$25,'Budget vs Actual'!$AT$25,'Budget vs Actual'!$I$26,'Budget vs Actual'!$J$26,'Budget vs Actual'!$M$26,'Budget vs Actual'!$N$26,'Budget vs Actual'!$Q$26,'Budget vs Actual'!$R$26,'Budget vs Actual'!$U$26,'Budget vs Actual'!$V$26,'Budget vs Actual'!$Y$26,'Budget vs Actual'!$Z$26,'Budget vs Actual'!$AC$26,'Budget vs Actual'!$AD$26,'Budget vs Actual'!$AG$26</definedName>
    <definedName name="QB_FORMULA_29" localSheetId="1" hidden="1">'Budget vs Actual'!$AH$26,'Budget vs Actual'!$AK$26,'Budget vs Actual'!$AL$26,'Budget vs Actual'!$AO$26,'Budget vs Actual'!$AP$26,'Budget vs Actual'!$AQ$26,'Budget vs Actual'!$AR$26,'Budget vs Actual'!$AS$26,'Budget vs Actual'!$AT$26,'Budget vs Actual'!$I$27,'Budget vs Actual'!$J$27,'Budget vs Actual'!$M$27,'Budget vs Actual'!$N$27,'Budget vs Actual'!$Q$27,'Budget vs Actual'!$R$27,'Budget vs Actual'!$U$27</definedName>
    <definedName name="QB_FORMULA_3" localSheetId="1" hidden="1">'Budget vs Actual'!$K$8,'Budget vs Actual'!$L$8,'Budget vs Actual'!$M$8,'Budget vs Actual'!$N$8,'Budget vs Actual'!$O$8,'Budget vs Actual'!$P$8,'Budget vs Actual'!$Q$8,'Budget vs Actual'!$R$8,'Budget vs Actual'!$S$8,'Budget vs Actual'!$T$8,'Budget vs Actual'!$U$8,'Budget vs Actual'!$V$8,'Budget vs Actual'!$W$8,'Budget vs Actual'!$X$8,'Budget vs Actual'!$Y$8,'Budget vs Actual'!$Z$8</definedName>
    <definedName name="QB_FORMULA_30" localSheetId="1" hidden="1">'Budget vs Actual'!$V$27,'Budget vs Actual'!$Y$27,'Budget vs Actual'!$Z$27,'Budget vs Actual'!$AC$27,'Budget vs Actual'!$AD$27,'Budget vs Actual'!$AG$27,'Budget vs Actual'!$AH$27,'Budget vs Actual'!$AK$27,'Budget vs Actual'!$AL$27,'Budget vs Actual'!$AO$27,'Budget vs Actual'!$AP$27,'Budget vs Actual'!$AQ$27,'Budget vs Actual'!$AR$27,'Budget vs Actual'!$AS$27,'Budget vs Actual'!$AT$27,'Budget vs Actual'!$I$28</definedName>
    <definedName name="QB_FORMULA_31" localSheetId="1" hidden="1">'Budget vs Actual'!$J$28,'Budget vs Actual'!$M$28,'Budget vs Actual'!$N$28,'Budget vs Actual'!$Q$28,'Budget vs Actual'!$R$28,'Budget vs Actual'!$AQ$28,'Budget vs Actual'!$AR$28,'Budget vs Actual'!$AS$28,'Budget vs Actual'!$AT$28,'Budget vs Actual'!$I$29,'Budget vs Actual'!$J$29,'Budget vs Actual'!$M$29,'Budget vs Actual'!$N$29,'Budget vs Actual'!$Q$29,'Budget vs Actual'!$R$29,'Budget vs Actual'!$U$29</definedName>
    <definedName name="QB_FORMULA_32" localSheetId="1" hidden="1">'Budget vs Actual'!$V$29,'Budget vs Actual'!$Y$29,'Budget vs Actual'!$Z$29,'Budget vs Actual'!$AC$29,'Budget vs Actual'!$AD$29,'Budget vs Actual'!$AG$29,'Budget vs Actual'!$AH$29,'Budget vs Actual'!$AK$29,'Budget vs Actual'!$AL$29,'Budget vs Actual'!$AO$29,'Budget vs Actual'!$AP$29,'Budget vs Actual'!$AQ$29,'Budget vs Actual'!$AR$29,'Budget vs Actual'!$AS$29,'Budget vs Actual'!$AT$29,'Budget vs Actual'!$I$30</definedName>
    <definedName name="QB_FORMULA_33" localSheetId="1" hidden="1">'Budget vs Actual'!$J$30,'Budget vs Actual'!$M$30,'Budget vs Actual'!$N$30,'Budget vs Actual'!$Q$30,'Budget vs Actual'!$R$30,'Budget vs Actual'!$U$30,'Budget vs Actual'!$V$30,'Budget vs Actual'!$Y$30,'Budget vs Actual'!$Z$30,'Budget vs Actual'!$AC$30,'Budget vs Actual'!$AD$30,'Budget vs Actual'!$AG$30,'Budget vs Actual'!$AH$30,'Budget vs Actual'!$AK$30,'Budget vs Actual'!$AL$30,'Budget vs Actual'!$AO$30</definedName>
    <definedName name="QB_FORMULA_34" localSheetId="1" hidden="1">'Budget vs Actual'!$AP$30,'Budget vs Actual'!$AQ$30,'Budget vs Actual'!$AR$30,'Budget vs Actual'!$AS$30,'Budget vs Actual'!$AT$30,'Budget vs Actual'!$I$31,'Budget vs Actual'!$J$31,'Budget vs Actual'!$M$31,'Budget vs Actual'!$N$31,'Budget vs Actual'!$Q$31,'Budget vs Actual'!$R$31,'Budget vs Actual'!$AQ$31,'Budget vs Actual'!$AR$31,'Budget vs Actual'!$AS$31,'Budget vs Actual'!$AT$31,'Budget vs Actual'!$I$32</definedName>
    <definedName name="QB_FORMULA_35" localSheetId="1" hidden="1">'Budget vs Actual'!$J$32,'Budget vs Actual'!$M$32,'Budget vs Actual'!$N$32,'Budget vs Actual'!$Q$32,'Budget vs Actual'!$R$32,'Budget vs Actual'!$U$32,'Budget vs Actual'!$V$32,'Budget vs Actual'!$Y$32,'Budget vs Actual'!$Z$32,'Budget vs Actual'!$AC$32,'Budget vs Actual'!$AD$32,'Budget vs Actual'!$AG$32,'Budget vs Actual'!$AH$32,'Budget vs Actual'!$AK$32,'Budget vs Actual'!$AL$32,'Budget vs Actual'!$AO$32</definedName>
    <definedName name="QB_FORMULA_36" localSheetId="1" hidden="1">'Budget vs Actual'!$AP$32,'Budget vs Actual'!$AQ$32,'Budget vs Actual'!$AR$32,'Budget vs Actual'!$AS$32,'Budget vs Actual'!$AT$32,'Budget vs Actual'!$I$33,'Budget vs Actual'!$J$33,'Budget vs Actual'!$M$33,'Budget vs Actual'!$N$33,'Budget vs Actual'!$Q$33,'Budget vs Actual'!$R$33,'Budget vs Actual'!$U$33,'Budget vs Actual'!$V$33,'Budget vs Actual'!$Y$33,'Budget vs Actual'!$Z$33,'Budget vs Actual'!$AC$33</definedName>
    <definedName name="QB_FORMULA_37" localSheetId="1" hidden="1">'Budget vs Actual'!$AD$33,'Budget vs Actual'!$AG$33,'Budget vs Actual'!$AH$33,'Budget vs Actual'!$AK$33,'Budget vs Actual'!$AL$33,'Budget vs Actual'!$AO$33,'Budget vs Actual'!$AP$33,'Budget vs Actual'!$AQ$33,'Budget vs Actual'!$AR$33,'Budget vs Actual'!$AS$33,'Budget vs Actual'!$AT$33,'Budget vs Actual'!$I$34,'Budget vs Actual'!$J$34,'Budget vs Actual'!$M$34,'Budget vs Actual'!$N$34,'Budget vs Actual'!$Q$34</definedName>
    <definedName name="QB_FORMULA_38" localSheetId="1" hidden="1">'Budget vs Actual'!$R$34,'Budget vs Actual'!$U$34,'Budget vs Actual'!$V$34,'Budget vs Actual'!$Y$34,'Budget vs Actual'!$Z$34,'Budget vs Actual'!$AC$34,'Budget vs Actual'!$AD$34,'Budget vs Actual'!$AG$34,'Budget vs Actual'!$AH$34,'Budget vs Actual'!$AK$34,'Budget vs Actual'!$AL$34,'Budget vs Actual'!$AO$34,'Budget vs Actual'!$AP$34,'Budget vs Actual'!$AQ$34,'Budget vs Actual'!$AR$34,'Budget vs Actual'!$AS$34</definedName>
    <definedName name="QB_FORMULA_39" localSheetId="1" hidden="1">'Budget vs Actual'!$AT$34,'Budget vs Actual'!$I$35,'Budget vs Actual'!$J$35,'Budget vs Actual'!$M$35,'Budget vs Actual'!$N$35,'Budget vs Actual'!$Q$35,'Budget vs Actual'!$R$35,'Budget vs Actual'!$U$35,'Budget vs Actual'!$V$35,'Budget vs Actual'!$Y$35,'Budget vs Actual'!$Z$35,'Budget vs Actual'!$AC$35,'Budget vs Actual'!$AD$35,'Budget vs Actual'!$AG$35,'Budget vs Actual'!$AH$35,'Budget vs Actual'!$AK$35</definedName>
    <definedName name="QB_FORMULA_4" localSheetId="1" hidden="1">'Budget vs Actual'!$AA$8,'Budget vs Actual'!$AB$8,'Budget vs Actual'!$AC$8,'Budget vs Actual'!$AD$8,'Budget vs Actual'!$AE$8,'Budget vs Actual'!$AF$8,'Budget vs Actual'!$AG$8,'Budget vs Actual'!$AH$8,'Budget vs Actual'!$AI$8,'Budget vs Actual'!$AJ$8,'Budget vs Actual'!$AK$8,'Budget vs Actual'!$AL$8,'Budget vs Actual'!$AM$8,'Budget vs Actual'!$AN$8,'Budget vs Actual'!$AO$8,'Budget vs Actual'!$AP$8</definedName>
    <definedName name="QB_FORMULA_40" localSheetId="1" hidden="1">'Budget vs Actual'!$AL$35,'Budget vs Actual'!$AO$35,'Budget vs Actual'!$AP$35,'Budget vs Actual'!$AQ$35,'Budget vs Actual'!$AR$35,'Budget vs Actual'!$AS$35,'Budget vs Actual'!$AT$35,'Budget vs Actual'!$I$36,'Budget vs Actual'!$J$36,'Budget vs Actual'!$M$36,'Budget vs Actual'!$N$36,'Budget vs Actual'!$Q$36,'Budget vs Actual'!$R$36,'Budget vs Actual'!$AQ$36,'Budget vs Actual'!$AR$36,'Budget vs Actual'!$AS$36</definedName>
    <definedName name="QB_FORMULA_41" localSheetId="1" hidden="1">'Budget vs Actual'!$AT$36,'Budget vs Actual'!$I$37,'Budget vs Actual'!$J$37,'Budget vs Actual'!$M$37,'Budget vs Actual'!$N$37,'Budget vs Actual'!$Q$37,'Budget vs Actual'!$R$37,'Budget vs Actual'!$U$37,'Budget vs Actual'!$V$37,'Budget vs Actual'!$Y$37,'Budget vs Actual'!$Z$37,'Budget vs Actual'!$AC$37,'Budget vs Actual'!$AD$37,'Budget vs Actual'!$AG$37,'Budget vs Actual'!$AH$37,'Budget vs Actual'!$AK$37</definedName>
    <definedName name="QB_FORMULA_42" localSheetId="1" hidden="1">'Budget vs Actual'!$AL$37,'Budget vs Actual'!$AO$37,'Budget vs Actual'!$AP$37,'Budget vs Actual'!$AQ$37,'Budget vs Actual'!$AR$37,'Budget vs Actual'!$AS$37,'Budget vs Actual'!$AT$37,'Budget vs Actual'!$I$38,'Budget vs Actual'!$J$38,'Budget vs Actual'!$M$38,'Budget vs Actual'!$N$38,'Budget vs Actual'!$Q$38,'Budget vs Actual'!$R$38,'Budget vs Actual'!$U$38,'Budget vs Actual'!$V$38,'Budget vs Actual'!$Y$38</definedName>
    <definedName name="QB_FORMULA_43" localSheetId="1" hidden="1">'Budget vs Actual'!$Z$38,'Budget vs Actual'!$AC$38,'Budget vs Actual'!$AD$38,'Budget vs Actual'!$AG$38,'Budget vs Actual'!$AH$38,'Budget vs Actual'!$AK$38,'Budget vs Actual'!$AL$38,'Budget vs Actual'!$AO$38,'Budget vs Actual'!$AP$38,'Budget vs Actual'!$AQ$38,'Budget vs Actual'!$AR$38,'Budget vs Actual'!$AS$38,'Budget vs Actual'!$AT$38,'Budget vs Actual'!$AQ$40,'Budget vs Actual'!$I$41,'Budget vs Actual'!$J$41</definedName>
    <definedName name="QB_FORMULA_44" localSheetId="1" hidden="1">'Budget vs Actual'!$M$41,'Budget vs Actual'!$N$41,'Budget vs Actual'!$Q$41,'Budget vs Actual'!$R$41,'Budget vs Actual'!$U$41,'Budget vs Actual'!$V$41,'Budget vs Actual'!$Y$41,'Budget vs Actual'!$Z$41,'Budget vs Actual'!$AC$41,'Budget vs Actual'!$AD$41,'Budget vs Actual'!$AG$41,'Budget vs Actual'!$AH$41,'Budget vs Actual'!$AK$41,'Budget vs Actual'!$AL$41,'Budget vs Actual'!$AO$41,'Budget vs Actual'!$AP$41</definedName>
    <definedName name="QB_FORMULA_45" localSheetId="1" hidden="1">'Budget vs Actual'!$AQ$41,'Budget vs Actual'!$AR$41,'Budget vs Actual'!$AS$41,'Budget vs Actual'!$AT$41,'Budget vs Actual'!$G$42,'Budget vs Actual'!$H$42,'Budget vs Actual'!$I$42,'Budget vs Actual'!$J$42,'Budget vs Actual'!$K$42,'Budget vs Actual'!$L$42,'Budget vs Actual'!$M$42,'Budget vs Actual'!$N$42,'Budget vs Actual'!$O$42,'Budget vs Actual'!$P$42,'Budget vs Actual'!$Q$42,'Budget vs Actual'!$R$42</definedName>
    <definedName name="QB_FORMULA_46" localSheetId="1" hidden="1">'Budget vs Actual'!$S$42,'Budget vs Actual'!$T$42,'Budget vs Actual'!$U$42,'Budget vs Actual'!$V$42,'Budget vs Actual'!$W$42,'Budget vs Actual'!$X$42,'Budget vs Actual'!$Y$42,'Budget vs Actual'!$Z$42,'Budget vs Actual'!$AA$42,'Budget vs Actual'!$AB$42,'Budget vs Actual'!$AC$42,'Budget vs Actual'!$AD$42,'Budget vs Actual'!$AE$42,'Budget vs Actual'!$AF$42,'Budget vs Actual'!$AG$42,'Budget vs Actual'!$AH$42</definedName>
    <definedName name="QB_FORMULA_47" localSheetId="1" hidden="1">'Budget vs Actual'!$AI$42,'Budget vs Actual'!$AJ$42,'Budget vs Actual'!$AK$42,'Budget vs Actual'!$AL$42,'Budget vs Actual'!$AM$42,'Budget vs Actual'!$AN$42,'Budget vs Actual'!$AO$42,'Budget vs Actual'!$AP$42,'Budget vs Actual'!$AQ$42,'Budget vs Actual'!$AR$42,'Budget vs Actual'!$AS$42,'Budget vs Actual'!$AT$42,'Budget vs Actual'!$I$43,'Budget vs Actual'!$J$43,'Budget vs Actual'!$M$43,'Budget vs Actual'!$N$43</definedName>
    <definedName name="QB_FORMULA_48" localSheetId="1" hidden="1">'Budget vs Actual'!$Q$43,'Budget vs Actual'!$R$43,'Budget vs Actual'!$AQ$43,'Budget vs Actual'!$AR$43,'Budget vs Actual'!$AS$43,'Budget vs Actual'!$AT$43,'Budget vs Actual'!$AQ$44,'Budget vs Actual'!$I$45,'Budget vs Actual'!$J$45,'Budget vs Actual'!$M$45,'Budget vs Actual'!$N$45,'Budget vs Actual'!$Q$45,'Budget vs Actual'!$R$45,'Budget vs Actual'!$U$45,'Budget vs Actual'!$V$45,'Budget vs Actual'!$Y$45</definedName>
    <definedName name="QB_FORMULA_49" localSheetId="1" hidden="1">'Budget vs Actual'!$Z$45,'Budget vs Actual'!$AC$45,'Budget vs Actual'!$AD$45,'Budget vs Actual'!$AG$45,'Budget vs Actual'!$AH$45,'Budget vs Actual'!$AK$45,'Budget vs Actual'!$AL$45,'Budget vs Actual'!$AO$45,'Budget vs Actual'!$AP$45,'Budget vs Actual'!$AQ$45,'Budget vs Actual'!$AR$45,'Budget vs Actual'!$AS$45,'Budget vs Actual'!$AT$45,'Budget vs Actual'!$I$46,'Budget vs Actual'!$J$46,'Budget vs Actual'!$M$46</definedName>
    <definedName name="QB_FORMULA_5" localSheetId="1" hidden="1">'Budget vs Actual'!$AQ$8,'Budget vs Actual'!$AR$8,'Budget vs Actual'!$AS$8,'Budget vs Actual'!$AT$8,'Budget vs Actual'!$I$9,'Budget vs Actual'!$J$9,'Budget vs Actual'!$M$9,'Budget vs Actual'!$N$9,'Budget vs Actual'!$Q$9,'Budget vs Actual'!$R$9,'Budget vs Actual'!$U$9,'Budget vs Actual'!$V$9,'Budget vs Actual'!$Y$9,'Budget vs Actual'!$Z$9,'Budget vs Actual'!$AC$9,'Budget vs Actual'!$AD$9</definedName>
    <definedName name="QB_FORMULA_50" localSheetId="1" hidden="1">'Budget vs Actual'!$N$46,'Budget vs Actual'!$Q$46,'Budget vs Actual'!$R$46,'Budget vs Actual'!$AQ$46,'Budget vs Actual'!$AR$46,'Budget vs Actual'!$AS$46,'Budget vs Actual'!$AT$46,'Budget vs Actual'!$I$47,'Budget vs Actual'!$J$47,'Budget vs Actual'!$M$47,'Budget vs Actual'!$N$47,'Budget vs Actual'!$Q$47,'Budget vs Actual'!$R$47,'Budget vs Actual'!$AQ$47,'Budget vs Actual'!$AR$47,'Budget vs Actual'!$AS$47</definedName>
    <definedName name="QB_FORMULA_51" localSheetId="1" hidden="1">'Budget vs Actual'!$AT$47,'Budget vs Actual'!$I$48,'Budget vs Actual'!$J$48,'Budget vs Actual'!$M$48,'Budget vs Actual'!$N$48,'Budget vs Actual'!$Q$48,'Budget vs Actual'!$R$48,'Budget vs Actual'!$AQ$48,'Budget vs Actual'!$AR$48,'Budget vs Actual'!$AS$48,'Budget vs Actual'!$AT$48,'Budget vs Actual'!$I$49,'Budget vs Actual'!$J$49,'Budget vs Actual'!$M$49,'Budget vs Actual'!$N$49,'Budget vs Actual'!$Q$49</definedName>
    <definedName name="QB_FORMULA_52" localSheetId="1" hidden="1">'Budget vs Actual'!$R$49,'Budget vs Actual'!$AQ$49,'Budget vs Actual'!$AR$49,'Budget vs Actual'!$AS$49,'Budget vs Actual'!$AT$49,'Budget vs Actual'!$I$50,'Budget vs Actual'!$J$50,'Budget vs Actual'!$M$50,'Budget vs Actual'!$N$50,'Budget vs Actual'!$Q$50,'Budget vs Actual'!$R$50,'Budget vs Actual'!$AQ$50,'Budget vs Actual'!$AR$50,'Budget vs Actual'!$AS$50,'Budget vs Actual'!$AT$50,'Budget vs Actual'!$I$51</definedName>
    <definedName name="QB_FORMULA_53" localSheetId="1" hidden="1">'Budget vs Actual'!$J$51,'Budget vs Actual'!$M$51,'Budget vs Actual'!$N$51,'Budget vs Actual'!$Q$51,'Budget vs Actual'!$R$51,'Budget vs Actual'!$AQ$51,'Budget vs Actual'!$AR$51,'Budget vs Actual'!$AS$51,'Budget vs Actual'!$AT$51,'Budget vs Actual'!$I$52,'Budget vs Actual'!$J$52,'Budget vs Actual'!$M$52,'Budget vs Actual'!$N$52,'Budget vs Actual'!$Q$52,'Budget vs Actual'!$R$52,'Budget vs Actual'!$AQ$52</definedName>
    <definedName name="QB_FORMULA_54" localSheetId="1" hidden="1">'Budget vs Actual'!$AR$52,'Budget vs Actual'!$AS$52,'Budget vs Actual'!$AT$52,'Budget vs Actual'!$I$53,'Budget vs Actual'!$J$53,'Budget vs Actual'!$M$53,'Budget vs Actual'!$N$53,'Budget vs Actual'!$Q$53,'Budget vs Actual'!$R$53,'Budget vs Actual'!$U$53,'Budget vs Actual'!$V$53,'Budget vs Actual'!$Y$53,'Budget vs Actual'!$Z$53,'Budget vs Actual'!$AC$53,'Budget vs Actual'!$AD$53,'Budget vs Actual'!$AG$53</definedName>
    <definedName name="QB_FORMULA_55" localSheetId="1" hidden="1">'Budget vs Actual'!$AH$53,'Budget vs Actual'!$AK$53,'Budget vs Actual'!$AL$53,'Budget vs Actual'!$AO$53,'Budget vs Actual'!$AP$53,'Budget vs Actual'!$AQ$53,'Budget vs Actual'!$AR$53,'Budget vs Actual'!$AS$53,'Budget vs Actual'!$AT$53,'Budget vs Actual'!$I$54,'Budget vs Actual'!$J$54,'Budget vs Actual'!$M$54,'Budget vs Actual'!$N$54,'Budget vs Actual'!$Q$54,'Budget vs Actual'!$R$54,'Budget vs Actual'!$AQ$54</definedName>
    <definedName name="QB_FORMULA_56" localSheetId="1" hidden="1">'Budget vs Actual'!$AR$54,'Budget vs Actual'!$AS$54,'Budget vs Actual'!$AT$54,'Budget vs Actual'!$I$55,'Budget vs Actual'!$J$55,'Budget vs Actual'!$M$55,'Budget vs Actual'!$N$55,'Budget vs Actual'!$Q$55,'Budget vs Actual'!$R$55,'Budget vs Actual'!$U$55,'Budget vs Actual'!$V$55,'Budget vs Actual'!$Y$55,'Budget vs Actual'!$Z$55,'Budget vs Actual'!$AC$55,'Budget vs Actual'!$AD$55,'Budget vs Actual'!$AG$55</definedName>
    <definedName name="QB_FORMULA_57" localSheetId="1" hidden="1">'Budget vs Actual'!$AH$55,'Budget vs Actual'!$AK$55,'Budget vs Actual'!$AL$55,'Budget vs Actual'!$AO$55,'Budget vs Actual'!$AP$55,'Budget vs Actual'!$AQ$55,'Budget vs Actual'!$AR$55,'Budget vs Actual'!$AS$55,'Budget vs Actual'!$AT$55,'Budget vs Actual'!$I$56,'Budget vs Actual'!$J$56,'Budget vs Actual'!$M$56,'Budget vs Actual'!$N$56,'Budget vs Actual'!$Q$56,'Budget vs Actual'!$R$56,'Budget vs Actual'!$U$56</definedName>
    <definedName name="QB_FORMULA_58" localSheetId="1" hidden="1">'Budget vs Actual'!$V$56,'Budget vs Actual'!$Y$56,'Budget vs Actual'!$Z$56,'Budget vs Actual'!$AC$56,'Budget vs Actual'!$AD$56,'Budget vs Actual'!$AG$56,'Budget vs Actual'!$AH$56,'Budget vs Actual'!$AK$56,'Budget vs Actual'!$AL$56,'Budget vs Actual'!$AO$56,'Budget vs Actual'!$AP$56,'Budget vs Actual'!$AQ$56,'Budget vs Actual'!$AR$56,'Budget vs Actual'!$AS$56,'Budget vs Actual'!$AT$56,'Budget vs Actual'!$I$57</definedName>
    <definedName name="QB_FORMULA_59" localSheetId="1" hidden="1">'Budget vs Actual'!$J$57,'Budget vs Actual'!$M$57,'Budget vs Actual'!$N$57,'Budget vs Actual'!$Q$57,'Budget vs Actual'!$R$57,'Budget vs Actual'!$U$57,'Budget vs Actual'!$V$57,'Budget vs Actual'!$Y$57,'Budget vs Actual'!$Z$57,'Budget vs Actual'!$AC$57,'Budget vs Actual'!$AD$57,'Budget vs Actual'!$AG$57,'Budget vs Actual'!$AH$57,'Budget vs Actual'!$AK$57,'Budget vs Actual'!$AL$57,'Budget vs Actual'!$AO$57</definedName>
    <definedName name="QB_FORMULA_6" localSheetId="1" hidden="1">'Budget vs Actual'!$AG$9,'Budget vs Actual'!$AH$9,'Budget vs Actual'!$AK$9,'Budget vs Actual'!$AL$9,'Budget vs Actual'!$AO$9,'Budget vs Actual'!$AP$9,'Budget vs Actual'!$AQ$9,'Budget vs Actual'!$AR$9,'Budget vs Actual'!$AS$9,'Budget vs Actual'!$AT$9,'Budget vs Actual'!$I$10,'Budget vs Actual'!$J$10,'Budget vs Actual'!$M$10,'Budget vs Actual'!$N$10,'Budget vs Actual'!$Q$10,'Budget vs Actual'!$R$10</definedName>
    <definedName name="QB_FORMULA_60" localSheetId="1" hidden="1">'Budget vs Actual'!$AP$57,'Budget vs Actual'!$AQ$57,'Budget vs Actual'!$AR$57,'Budget vs Actual'!$AS$57,'Budget vs Actual'!$AT$57,'Budget vs Actual'!$I$58,'Budget vs Actual'!$J$58,'Budget vs Actual'!$M$58,'Budget vs Actual'!$N$58,'Budget vs Actual'!$Q$58,'Budget vs Actual'!$R$58,'Budget vs Actual'!$U$58,'Budget vs Actual'!$V$58,'Budget vs Actual'!$Y$58,'Budget vs Actual'!$Z$58,'Budget vs Actual'!$AC$58</definedName>
    <definedName name="QB_FORMULA_61" localSheetId="1" hidden="1">'Budget vs Actual'!$AD$58,'Budget vs Actual'!$AG$58,'Budget vs Actual'!$AH$58,'Budget vs Actual'!$AK$58,'Budget vs Actual'!$AL$58,'Budget vs Actual'!$AO$58,'Budget vs Actual'!$AP$58,'Budget vs Actual'!$AQ$58,'Budget vs Actual'!$AR$58,'Budget vs Actual'!$AS$58,'Budget vs Actual'!$AT$58,'Budget vs Actual'!$I$59,'Budget vs Actual'!$J$59,'Budget vs Actual'!$M$59,'Budget vs Actual'!$N$59,'Budget vs Actual'!$Q$59</definedName>
    <definedName name="QB_FORMULA_62" localSheetId="1" hidden="1">'Budget vs Actual'!$R$59,'Budget vs Actual'!$U$59,'Budget vs Actual'!$V$59,'Budget vs Actual'!$Y$59,'Budget vs Actual'!$Z$59,'Budget vs Actual'!$AC$59,'Budget vs Actual'!$AD$59,'Budget vs Actual'!$AG$59,'Budget vs Actual'!$AH$59,'Budget vs Actual'!$AK$59,'Budget vs Actual'!$AL$59,'Budget vs Actual'!$AO$59,'Budget vs Actual'!$AP$59,'Budget vs Actual'!$AQ$59,'Budget vs Actual'!$AR$59,'Budget vs Actual'!$AS$59</definedName>
    <definedName name="QB_FORMULA_63" localSheetId="1" hidden="1">'Budget vs Actual'!$AT$59,'Budget vs Actual'!$I$60,'Budget vs Actual'!$J$60,'Budget vs Actual'!$M$60,'Budget vs Actual'!$N$60,'Budget vs Actual'!$Q$60,'Budget vs Actual'!$R$60,'Budget vs Actual'!$U$60,'Budget vs Actual'!$V$60,'Budget vs Actual'!$Y$60,'Budget vs Actual'!$Z$60,'Budget vs Actual'!$AC$60,'Budget vs Actual'!$AD$60,'Budget vs Actual'!$AG$60,'Budget vs Actual'!$AH$60,'Budget vs Actual'!$AK$60</definedName>
    <definedName name="QB_FORMULA_64" localSheetId="1" hidden="1">'Budget vs Actual'!$AL$60,'Budget vs Actual'!$AO$60,'Budget vs Actual'!$AP$60,'Budget vs Actual'!$AQ$60,'Budget vs Actual'!$AR$60,'Budget vs Actual'!$AS$60,'Budget vs Actual'!$AT$60,'Budget vs Actual'!$I$61,'Budget vs Actual'!$J$61,'Budget vs Actual'!$M$61,'Budget vs Actual'!$N$61,'Budget vs Actual'!$Q$61,'Budget vs Actual'!$R$61,'Budget vs Actual'!$U$61,'Budget vs Actual'!$V$61,'Budget vs Actual'!$Y$61</definedName>
    <definedName name="QB_FORMULA_65" localSheetId="1" hidden="1">'Budget vs Actual'!$Z$61,'Budget vs Actual'!$AC$61,'Budget vs Actual'!$AD$61,'Budget vs Actual'!$AG$61,'Budget vs Actual'!$AH$61,'Budget vs Actual'!$AK$61,'Budget vs Actual'!$AL$61,'Budget vs Actual'!$AO$61,'Budget vs Actual'!$AP$61,'Budget vs Actual'!$AQ$61,'Budget vs Actual'!$AR$61,'Budget vs Actual'!$AS$61,'Budget vs Actual'!$AT$61,'Budget vs Actual'!$I$62,'Budget vs Actual'!$J$62,'Budget vs Actual'!$M$62</definedName>
    <definedName name="QB_FORMULA_66" localSheetId="1" hidden="1">'Budget vs Actual'!$N$62,'Budget vs Actual'!$Q$62,'Budget vs Actual'!$R$62,'Budget vs Actual'!$U$62,'Budget vs Actual'!$V$62,'Budget vs Actual'!$Y$62,'Budget vs Actual'!$Z$62,'Budget vs Actual'!$AC$62,'Budget vs Actual'!$AD$62,'Budget vs Actual'!$AG$62,'Budget vs Actual'!$AH$62,'Budget vs Actual'!$AK$62,'Budget vs Actual'!$AL$62,'Budget vs Actual'!$AO$62,'Budget vs Actual'!$AP$62,'Budget vs Actual'!$AQ$62</definedName>
    <definedName name="QB_FORMULA_67" localSheetId="1" hidden="1">'Budget vs Actual'!$AR$62,'Budget vs Actual'!$AS$62,'Budget vs Actual'!$AT$62,'Budget vs Actual'!$I$63,'Budget vs Actual'!$J$63,'Budget vs Actual'!$M$63,'Budget vs Actual'!$N$63,'Budget vs Actual'!$Q$63,'Budget vs Actual'!$R$63,'Budget vs Actual'!$U$63,'Budget vs Actual'!$V$63,'Budget vs Actual'!$Y$63,'Budget vs Actual'!$Z$63,'Budget vs Actual'!$AC$63,'Budget vs Actual'!$AD$63,'Budget vs Actual'!$AG$63</definedName>
    <definedName name="QB_FORMULA_68" localSheetId="1" hidden="1">'Budget vs Actual'!$AH$63,'Budget vs Actual'!$AK$63,'Budget vs Actual'!$AL$63,'Budget vs Actual'!$AO$63,'Budget vs Actual'!$AP$63,'Budget vs Actual'!$AQ$63,'Budget vs Actual'!$AR$63,'Budget vs Actual'!$AS$63,'Budget vs Actual'!$AT$63,'Budget vs Actual'!$I$64,'Budget vs Actual'!$J$64,'Budget vs Actual'!$M$64,'Budget vs Actual'!$N$64,'Budget vs Actual'!$Q$64,'Budget vs Actual'!$R$64,'Budget vs Actual'!$U$64</definedName>
    <definedName name="QB_FORMULA_69" localSheetId="1" hidden="1">'Budget vs Actual'!$V$64,'Budget vs Actual'!$Y$64,'Budget vs Actual'!$Z$64,'Budget vs Actual'!$AC$64,'Budget vs Actual'!$AD$64,'Budget vs Actual'!$AG$64,'Budget vs Actual'!$AH$64,'Budget vs Actual'!$AK$64,'Budget vs Actual'!$AL$64,'Budget vs Actual'!$AO$64,'Budget vs Actual'!$AP$64,'Budget vs Actual'!$AQ$64,'Budget vs Actual'!$AR$64,'Budget vs Actual'!$AS$64,'Budget vs Actual'!$AT$64,'Budget vs Actual'!$I$65</definedName>
    <definedName name="QB_FORMULA_7" localSheetId="1" hidden="1">'Budget vs Actual'!$U$10,'Budget vs Actual'!$V$10,'Budget vs Actual'!$Y$10,'Budget vs Actual'!$Z$10,'Budget vs Actual'!$AC$10,'Budget vs Actual'!$AD$10,'Budget vs Actual'!$AG$10,'Budget vs Actual'!$AH$10,'Budget vs Actual'!$AK$10,'Budget vs Actual'!$AL$10,'Budget vs Actual'!$AO$10,'Budget vs Actual'!$AP$10,'Budget vs Actual'!$AQ$10,'Budget vs Actual'!$AR$10,'Budget vs Actual'!$AS$10,'Budget vs Actual'!$AT$10</definedName>
    <definedName name="QB_FORMULA_70" localSheetId="1" hidden="1">'Budget vs Actual'!$J$65,'Budget vs Actual'!$M$65,'Budget vs Actual'!$N$65,'Budget vs Actual'!$Q$65,'Budget vs Actual'!$R$65,'Budget vs Actual'!$U$65,'Budget vs Actual'!$V$65,'Budget vs Actual'!$Y$65,'Budget vs Actual'!$Z$65,'Budget vs Actual'!$AC$65,'Budget vs Actual'!$AD$65,'Budget vs Actual'!$AG$65,'Budget vs Actual'!$AH$65,'Budget vs Actual'!$AK$65,'Budget vs Actual'!$AL$65,'Budget vs Actual'!$AO$65</definedName>
    <definedName name="QB_FORMULA_71" localSheetId="1" hidden="1">'Budget vs Actual'!$AP$65,'Budget vs Actual'!$AQ$65,'Budget vs Actual'!$AR$65,'Budget vs Actual'!$AS$65,'Budget vs Actual'!$AT$65,'Budget vs Actual'!$AQ$67,'Budget vs Actual'!$I$68,'Budget vs Actual'!$J$68,'Budget vs Actual'!$M$68,'Budget vs Actual'!$N$68,'Budget vs Actual'!$Q$68,'Budget vs Actual'!$R$68,'Budget vs Actual'!$U$68,'Budget vs Actual'!$V$68,'Budget vs Actual'!$Y$68,'Budget vs Actual'!$Z$68</definedName>
    <definedName name="QB_FORMULA_72" localSheetId="1" hidden="1">'Budget vs Actual'!$AC$68,'Budget vs Actual'!$AD$68,'Budget vs Actual'!$AG$68,'Budget vs Actual'!$AH$68,'Budget vs Actual'!$AK$68,'Budget vs Actual'!$AL$68,'Budget vs Actual'!$AO$68,'Budget vs Actual'!$AP$68,'Budget vs Actual'!$AQ$68,'Budget vs Actual'!$AR$68,'Budget vs Actual'!$AS$68,'Budget vs Actual'!$AT$68,'Budget vs Actual'!$G$69,'Budget vs Actual'!$H$69,'Budget vs Actual'!$I$69,'Budget vs Actual'!$J$69</definedName>
    <definedName name="QB_FORMULA_73" localSheetId="1" hidden="1">'Budget vs Actual'!$K$69,'Budget vs Actual'!$L$69,'Budget vs Actual'!$M$69,'Budget vs Actual'!$N$69,'Budget vs Actual'!$O$69,'Budget vs Actual'!$P$69,'Budget vs Actual'!$Q$69,'Budget vs Actual'!$R$69,'Budget vs Actual'!$S$69,'Budget vs Actual'!$T$69,'Budget vs Actual'!$U$69,'Budget vs Actual'!$V$69,'Budget vs Actual'!$W$69,'Budget vs Actual'!$X$69,'Budget vs Actual'!$Y$69,'Budget vs Actual'!$Z$69</definedName>
    <definedName name="QB_FORMULA_74" localSheetId="1" hidden="1">'Budget vs Actual'!$AA$69,'Budget vs Actual'!$AB$69,'Budget vs Actual'!$AC$69,'Budget vs Actual'!$AD$69,'Budget vs Actual'!$AE$69,'Budget vs Actual'!$AF$69,'Budget vs Actual'!$AG$69,'Budget vs Actual'!$AH$69,'Budget vs Actual'!$AI$69,'Budget vs Actual'!$AJ$69,'Budget vs Actual'!$AK$69,'Budget vs Actual'!$AL$69,'Budget vs Actual'!$AM$69,'Budget vs Actual'!$AN$69,'Budget vs Actual'!$AO$69,'Budget vs Actual'!$AP$69</definedName>
    <definedName name="QB_FORMULA_75" localSheetId="1" hidden="1">'Budget vs Actual'!$AQ$69,'Budget vs Actual'!$AR$69,'Budget vs Actual'!$AS$69,'Budget vs Actual'!$AT$69,'Budget vs Actual'!$G$70,'Budget vs Actual'!$H$70,'Budget vs Actual'!$I$70,'Budget vs Actual'!$J$70,'Budget vs Actual'!$K$70,'Budget vs Actual'!$L$70,'Budget vs Actual'!$M$70,'Budget vs Actual'!$N$70,'Budget vs Actual'!$O$70,'Budget vs Actual'!$P$70,'Budget vs Actual'!$Q$70,'Budget vs Actual'!$R$70</definedName>
    <definedName name="QB_FORMULA_76" localSheetId="1" hidden="1">'Budget vs Actual'!$S$70,'Budget vs Actual'!$T$70,'Budget vs Actual'!$U$70,'Budget vs Actual'!$V$70,'Budget vs Actual'!$W$70,'Budget vs Actual'!$X$70,'Budget vs Actual'!$Y$70,'Budget vs Actual'!$Z$70,'Budget vs Actual'!$AA$70,'Budget vs Actual'!$AB$70,'Budget vs Actual'!$AC$70,'Budget vs Actual'!$AD$70,'Budget vs Actual'!$AE$70,'Budget vs Actual'!$AF$70,'Budget vs Actual'!$AG$70,'Budget vs Actual'!$AH$70</definedName>
    <definedName name="QB_FORMULA_77" localSheetId="1" hidden="1">'Budget vs Actual'!$AI$70,'Budget vs Actual'!$AJ$70,'Budget vs Actual'!$AK$70,'Budget vs Actual'!$AL$70,'Budget vs Actual'!$AM$70,'Budget vs Actual'!$AN$70,'Budget vs Actual'!$AO$70,'Budget vs Actual'!$AP$70,'Budget vs Actual'!$AQ$70,'Budget vs Actual'!$AR$70,'Budget vs Actual'!$AS$70,'Budget vs Actual'!$AT$70,'Budget vs Actual'!$G$71,'Budget vs Actual'!$H$71,'Budget vs Actual'!$I$71,'Budget vs Actual'!$J$71</definedName>
    <definedName name="QB_FORMULA_78" localSheetId="1" hidden="1">'Budget vs Actual'!$K$71,'Budget vs Actual'!$L$71,'Budget vs Actual'!$M$71,'Budget vs Actual'!$N$71,'Budget vs Actual'!$O$71,'Budget vs Actual'!$P$71,'Budget vs Actual'!$Q$71,'Budget vs Actual'!$R$71,'Budget vs Actual'!$S$71,'Budget vs Actual'!$T$71,'Budget vs Actual'!$U$71,'Budget vs Actual'!$V$71,'Budget vs Actual'!$W$71,'Budget vs Actual'!$X$71,'Budget vs Actual'!$Y$71,'Budget vs Actual'!$Z$71</definedName>
    <definedName name="QB_FORMULA_79" localSheetId="1" hidden="1">'Budget vs Actual'!$AA$71,'Budget vs Actual'!$AB$71,'Budget vs Actual'!$AC$71,'Budget vs Actual'!$AD$71,'Budget vs Actual'!$AE$71,'Budget vs Actual'!$AF$71,'Budget vs Actual'!$AG$71,'Budget vs Actual'!$AH$71,'Budget vs Actual'!$AI$71,'Budget vs Actual'!$AJ$71,'Budget vs Actual'!$AK$71,'Budget vs Actual'!$AL$71,'Budget vs Actual'!$AM$71,'Budget vs Actual'!$AN$71,'Budget vs Actual'!$AO$71,'Budget vs Actual'!$AP$71</definedName>
    <definedName name="QB_FORMULA_8" localSheetId="1" hidden="1">'Budget vs Actual'!$AQ$11,'Budget vs Actual'!$G$12,'Budget vs Actual'!$H$12,'Budget vs Actual'!$I$12,'Budget vs Actual'!$J$12,'Budget vs Actual'!$K$12,'Budget vs Actual'!$L$12,'Budget vs Actual'!$M$12,'Budget vs Actual'!$N$12,'Budget vs Actual'!$O$12,'Budget vs Actual'!$P$12,'Budget vs Actual'!$Q$12,'Budget vs Actual'!$R$12,'Budget vs Actual'!$S$12,'Budget vs Actual'!$T$12,'Budget vs Actual'!$U$12</definedName>
    <definedName name="QB_FORMULA_80" localSheetId="1" hidden="1">'Budget vs Actual'!$AQ$71,'Budget vs Actual'!$AR$71,'Budget vs Actual'!$AS$71,'Budget vs Actual'!$AT$71,'Budget vs Actual'!$AQ$74,'Budget vs Actual'!$G$75,'Budget vs Actual'!$K$75,'Budget vs Actual'!$O$75,'Budget vs Actual'!$S$75,'Budget vs Actual'!$W$75,'Budget vs Actual'!$AA$75,'Budget vs Actual'!$AE$75,'Budget vs Actual'!$AI$75,'Budget vs Actual'!$AM$75,'Budget vs Actual'!$AQ$75,'Budget vs Actual'!$G$76</definedName>
    <definedName name="QB_FORMULA_81" localSheetId="1" hidden="1">'Budget vs Actual'!$K$76,'Budget vs Actual'!$O$76,'Budget vs Actual'!$S$76,'Budget vs Actual'!$W$76,'Budget vs Actual'!$AA$76,'Budget vs Actual'!$AE$76,'Budget vs Actual'!$AI$76,'Budget vs Actual'!$AM$76,'Budget vs Actual'!$AQ$76,'Budget vs Actual'!$G$77,'Budget vs Actual'!$H$77,'Budget vs Actual'!$I$77,'Budget vs Actual'!$J$77,'Budget vs Actual'!$K$77,'Budget vs Actual'!$L$77,'Budget vs Actual'!$M$77</definedName>
    <definedName name="QB_FORMULA_82" localSheetId="1" hidden="1">'Budget vs Actual'!$N$77,'Budget vs Actual'!$O$77,'Budget vs Actual'!$P$77,'Budget vs Actual'!$Q$77,'Budget vs Actual'!$R$77,'Budget vs Actual'!$S$77,'Budget vs Actual'!$T$77,'Budget vs Actual'!$U$77,'Budget vs Actual'!$V$77,'Budget vs Actual'!$W$77,'Budget vs Actual'!$X$77,'Budget vs Actual'!$Y$77,'Budget vs Actual'!$Z$77,'Budget vs Actual'!$AA$77,'Budget vs Actual'!$AB$77,'Budget vs Actual'!$AC$77</definedName>
    <definedName name="QB_FORMULA_83" localSheetId="1" hidden="1">'Budget vs Actual'!$AD$77,'Budget vs Actual'!$AE$77,'Budget vs Actual'!$AF$77,'Budget vs Actual'!$AG$77,'Budget vs Actual'!$AH$77,'Budget vs Actual'!$AI$77,'Budget vs Actual'!$AJ$77,'Budget vs Actual'!$AK$77,'Budget vs Actual'!$AL$77,'Budget vs Actual'!$AM$77,'Budget vs Actual'!$AN$77,'Budget vs Actual'!$AO$77,'Budget vs Actual'!$AP$77,'Budget vs Actual'!$AQ$77,'Budget vs Actual'!$AR$77,'Budget vs Actual'!$AS$77</definedName>
    <definedName name="QB_FORMULA_84" localSheetId="1" hidden="1">'Budget vs Actual'!$AT$77</definedName>
    <definedName name="QB_FORMULA_9" localSheetId="1" hidden="1">'Budget vs Actual'!$V$12,'Budget vs Actual'!$W$12,'Budget vs Actual'!$X$12,'Budget vs Actual'!$Y$12,'Budget vs Actual'!$Z$12,'Budget vs Actual'!$AA$12,'Budget vs Actual'!$AB$12,'Budget vs Actual'!$AC$12,'Budget vs Actual'!$AD$12,'Budget vs Actual'!$AE$12,'Budget vs Actual'!$AF$12,'Budget vs Actual'!$AG$12,'Budget vs Actual'!$AH$12,'Budget vs Actual'!$AI$12,'Budget vs Actual'!$AJ$12,'Budget vs Actual'!$AK$12</definedName>
    <definedName name="QB_ROW_100240" localSheetId="1" hidden="1">'Budget vs Actual'!$E$15</definedName>
    <definedName name="QB_ROW_10240" localSheetId="1" hidden="1">'Budget vs Actual'!$E$23</definedName>
    <definedName name="QB_ROW_103040" localSheetId="1" hidden="1">'Budget vs Actual'!$E$5</definedName>
    <definedName name="QB_ROW_103250" localSheetId="1" hidden="1">'Budget vs Actual'!$F$7</definedName>
    <definedName name="QB_ROW_103340" localSheetId="1" hidden="1">'Budget vs Actual'!$E$8</definedName>
    <definedName name="QB_ROW_103340" localSheetId="0" hidden="1">'P&amp;L'!$E$4</definedName>
    <definedName name="QB_ROW_104240" localSheetId="1" hidden="1">'Budget vs Actual'!$E$20</definedName>
    <definedName name="QB_ROW_104240" localSheetId="0" hidden="1">'P&amp;L'!$E$10</definedName>
    <definedName name="QB_ROW_1048010" localSheetId="4" hidden="1">'Unpaid Bills'!$B$16</definedName>
    <definedName name="QB_ROW_1048310" localSheetId="4" hidden="1">'Unpaid Bills'!$B$18</definedName>
    <definedName name="QB_ROW_106240" localSheetId="1" hidden="1">'Budget vs Actual'!$E$17</definedName>
    <definedName name="QB_ROW_107240" localSheetId="1" hidden="1">'Budget vs Actual'!$E$19</definedName>
    <definedName name="QB_ROW_107240" localSheetId="0" hidden="1">'P&amp;L'!$E$9</definedName>
    <definedName name="QB_ROW_111240" localSheetId="1" hidden="1">'Budget vs Actual'!$E$35</definedName>
    <definedName name="QB_ROW_111240" localSheetId="0" hidden="1">'P&amp;L'!$E$15</definedName>
    <definedName name="QB_ROW_1120010" localSheetId="3" hidden="1">'Transaction List'!$A$8</definedName>
    <definedName name="QB_ROW_112240" localSheetId="1" hidden="1">'Budget vs Actual'!$E$18</definedName>
    <definedName name="QB_ROW_112240" localSheetId="0" hidden="1">'P&amp;L'!$E$8</definedName>
    <definedName name="QB_ROW_11240" localSheetId="1" hidden="1">'Budget vs Actual'!$E$26</definedName>
    <definedName name="QB_ROW_117240" localSheetId="1" hidden="1">'Budget vs Actual'!$E$16</definedName>
    <definedName name="QB_ROW_118010" localSheetId="4" hidden="1">'Unpaid Bills'!$B$5</definedName>
    <definedName name="QB_ROW_118310" localSheetId="4" hidden="1">'Unpaid Bills'!$B$9</definedName>
    <definedName name="QB_ROW_119240" localSheetId="1" hidden="1">'Budget vs Actual'!$E$21</definedName>
    <definedName name="QB_ROW_119240" localSheetId="0" hidden="1">'P&amp;L'!$E$11</definedName>
    <definedName name="QB_ROW_1195010" localSheetId="4" hidden="1">'Unpaid Bills'!#REF!</definedName>
    <definedName name="QB_ROW_1195310" localSheetId="4" hidden="1">'Unpaid Bills'!#REF!</definedName>
    <definedName name="QB_ROW_120240" localSheetId="1" hidden="1">'Budget vs Actual'!$E$25</definedName>
    <definedName name="QB_ROW_1204010" localSheetId="3" hidden="1">'Transaction List'!$A$36</definedName>
    <definedName name="QB_ROW_1204210" localSheetId="2" hidden="1">Expenses!$B$10</definedName>
    <definedName name="QB_ROW_121240" localSheetId="1" hidden="1">'Budget vs Actual'!$E$60</definedName>
    <definedName name="QB_ROW_122240" localSheetId="1" hidden="1">'Budget vs Actual'!$E$61</definedName>
    <definedName name="QB_ROW_122240" localSheetId="0" hidden="1">'P&amp;L'!$E$27</definedName>
    <definedName name="QB_ROW_12240" localSheetId="1" hidden="1">'Budget vs Actual'!$E$30</definedName>
    <definedName name="QB_ROW_123240" localSheetId="1" hidden="1">'Budget vs Actual'!$E$62</definedName>
    <definedName name="QB_ROW_123240" localSheetId="0" hidden="1">'P&amp;L'!$E$28</definedName>
    <definedName name="QB_ROW_1235010" localSheetId="4" hidden="1">'Unpaid Bills'!#REF!</definedName>
    <definedName name="QB_ROW_1235310" localSheetId="4" hidden="1">'Unpaid Bills'!#REF!</definedName>
    <definedName name="QB_ROW_124240" localSheetId="1" hidden="1">'Budget vs Actual'!$E$63</definedName>
    <definedName name="QB_ROW_125240" localSheetId="1" hidden="1">'Budget vs Actual'!$E$11</definedName>
    <definedName name="QB_ROW_1271010" localSheetId="3" hidden="1">'Transaction List'!$A$5</definedName>
    <definedName name="QB_ROW_1271210" localSheetId="2" hidden="1">Expenses!$B$3</definedName>
    <definedName name="QB_ROW_128240" localSheetId="1" hidden="1">'Budget vs Actual'!$E$64</definedName>
    <definedName name="QB_ROW_128240" localSheetId="0" hidden="1">'P&amp;L'!$E$29</definedName>
    <definedName name="QB_ROW_1291010" localSheetId="3" hidden="1">'Transaction List'!$A$28</definedName>
    <definedName name="QB_ROW_1291010" localSheetId="4" hidden="1">'Unpaid Bills'!$B$10</definedName>
    <definedName name="QB_ROW_1291210" localSheetId="2" hidden="1">Expenses!$B$8</definedName>
    <definedName name="QB_ROW_1291310" localSheetId="4" hidden="1">'Unpaid Bills'!$B$12</definedName>
    <definedName name="QB_ROW_129240" localSheetId="1" hidden="1">'Budget vs Actual'!$E$9</definedName>
    <definedName name="QB_ROW_1298010" localSheetId="3" hidden="1">'Transaction List'!$A$38</definedName>
    <definedName name="QB_ROW_1298210" localSheetId="2" hidden="1">Expenses!$B$11</definedName>
    <definedName name="QB_ROW_1302010" localSheetId="3" hidden="1">'Transaction List'!$A$30</definedName>
    <definedName name="QB_ROW_130240" localSheetId="1" hidden="1">'Budget vs Actual'!$E$22</definedName>
    <definedName name="QB_ROW_1304010" localSheetId="3" hidden="1">'Transaction List'!$A$10</definedName>
    <definedName name="QB_ROW_1304010" localSheetId="4" hidden="1">'Unpaid Bills'!$B$2</definedName>
    <definedName name="QB_ROW_1304210" localSheetId="2" hidden="1">Expenses!$B$4</definedName>
    <definedName name="QB_ROW_1304310" localSheetId="4" hidden="1">'Unpaid Bills'!$B$4</definedName>
    <definedName name="QB_ROW_132250" localSheetId="1" hidden="1">'Budget vs Actual'!$F$40</definedName>
    <definedName name="QB_ROW_132250" localSheetId="0" hidden="1">'P&amp;L'!$F$17</definedName>
    <definedName name="QB_ROW_1332010" localSheetId="3" hidden="1">'Transaction List'!$A$13</definedName>
    <definedName name="QB_ROW_1332210" localSheetId="2" hidden="1">Expenses!$B$5</definedName>
    <definedName name="QB_ROW_1335010" localSheetId="3" hidden="1">'Transaction List'!$A$2</definedName>
    <definedName name="QB_ROW_1335210" localSheetId="2" hidden="1">Expenses!$B$2</definedName>
    <definedName name="QB_ROW_1336010" localSheetId="3" hidden="1">'Transaction List'!$A$19</definedName>
    <definedName name="QB_ROW_1336210" localSheetId="2" hidden="1">Expenses!$B$6</definedName>
    <definedName name="QB_ROW_135240" localSheetId="1" hidden="1">'Budget vs Actual'!$E$27</definedName>
    <definedName name="QB_ROW_135240" localSheetId="0" hidden="1">'P&amp;L'!$E$12</definedName>
    <definedName name="QB_ROW_139240" localSheetId="1" hidden="1">'Budget vs Actual'!$E$65</definedName>
    <definedName name="QB_ROW_141240" localSheetId="1" hidden="1">'Budget vs Actual'!$E$43</definedName>
    <definedName name="QB_ROW_142240" localSheetId="1" hidden="1">'Budget vs Actual'!$E$32</definedName>
    <definedName name="QB_ROW_14240" localSheetId="1" hidden="1">'Budget vs Actual'!$E$37</definedName>
    <definedName name="QB_ROW_144250" localSheetId="1" hidden="1">'Budget vs Actual'!$F$6</definedName>
    <definedName name="QB_ROW_145240" localSheetId="1" hidden="1">'Budget vs Actual'!$E$34</definedName>
    <definedName name="QB_ROW_151240" localSheetId="1" hidden="1">'Budget vs Actual'!$E$46</definedName>
    <definedName name="QB_ROW_151240" localSheetId="0" hidden="1">'P&amp;L'!$E$21</definedName>
    <definedName name="QB_ROW_15240" localSheetId="1" hidden="1">'Budget vs Actual'!$E$38</definedName>
    <definedName name="QB_ROW_153240" localSheetId="1" hidden="1">'Budget vs Actual'!$E$28</definedName>
    <definedName name="QB_ROW_153240" localSheetId="0" hidden="1">'P&amp;L'!$E$13</definedName>
    <definedName name="QB_ROW_154240" localSheetId="1" hidden="1">'Budget vs Actual'!$E$47</definedName>
    <definedName name="QB_ROW_155240" localSheetId="1" hidden="1">'Budget vs Actual'!$E$48</definedName>
    <definedName name="QB_ROW_155240" localSheetId="0" hidden="1">'P&amp;L'!$E$22</definedName>
    <definedName name="QB_ROW_156240" localSheetId="1" hidden="1">'Budget vs Actual'!$E$49</definedName>
    <definedName name="QB_ROW_157240" localSheetId="1" hidden="1">'Budget vs Actual'!$E$50</definedName>
    <definedName name="QB_ROW_158240" localSheetId="1" hidden="1">'Budget vs Actual'!$E$51</definedName>
    <definedName name="QB_ROW_159240" localSheetId="1" hidden="1">'Budget vs Actual'!$E$52</definedName>
    <definedName name="QB_ROW_159240" localSheetId="0" hidden="1">'P&amp;L'!$E$23</definedName>
    <definedName name="QB_ROW_16040" localSheetId="1" hidden="1">'Budget vs Actual'!$E$39</definedName>
    <definedName name="QB_ROW_16040" localSheetId="0" hidden="1">'P&amp;L'!$E$16</definedName>
    <definedName name="QB_ROW_162250" localSheetId="1" hidden="1">'Budget vs Actual'!$F$67</definedName>
    <definedName name="QB_ROW_162250" localSheetId="0" hidden="1">'P&amp;L'!$F$31</definedName>
    <definedName name="QB_ROW_16250" localSheetId="1" hidden="1">'Budget vs Actual'!$F$41</definedName>
    <definedName name="QB_ROW_16250" localSheetId="0" hidden="1">'P&amp;L'!$F$18</definedName>
    <definedName name="QB_ROW_163240" localSheetId="1" hidden="1">'Budget vs Actual'!$E$44</definedName>
    <definedName name="QB_ROW_163240" localSheetId="0" hidden="1">'P&amp;L'!$E$20</definedName>
    <definedName name="QB_ROW_16340" localSheetId="1" hidden="1">'Budget vs Actual'!$E$42</definedName>
    <definedName name="QB_ROW_16340" localSheetId="0" hidden="1">'P&amp;L'!$E$19</definedName>
    <definedName name="QB_ROW_17240" localSheetId="1" hidden="1">'Budget vs Actual'!$E$45</definedName>
    <definedName name="QB_ROW_18240" localSheetId="1" hidden="1">'Budget vs Actual'!$E$53</definedName>
    <definedName name="QB_ROW_18301" localSheetId="1" hidden="1">'Budget vs Actual'!$A$77</definedName>
    <definedName name="QB_ROW_18301" localSheetId="0" hidden="1">'P&amp;L'!$A$41</definedName>
    <definedName name="QB_ROW_19011" localSheetId="1" hidden="1">'Budget vs Actual'!$B$3</definedName>
    <definedName name="QB_ROW_19011" localSheetId="0" hidden="1">'P&amp;L'!$B$2</definedName>
    <definedName name="QB_ROW_19240" localSheetId="1" hidden="1">'Budget vs Actual'!$E$55</definedName>
    <definedName name="QB_ROW_19311" localSheetId="1" hidden="1">'Budget vs Actual'!$B$71</definedName>
    <definedName name="QB_ROW_19311" localSheetId="0" hidden="1">'P&amp;L'!$B$35</definedName>
    <definedName name="QB_ROW_20031" localSheetId="1" hidden="1">'Budget vs Actual'!$D$4</definedName>
    <definedName name="QB_ROW_20031" localSheetId="0" hidden="1">'P&amp;L'!$D$3</definedName>
    <definedName name="QB_ROW_20331" localSheetId="1" hidden="1">'Budget vs Actual'!$D$12</definedName>
    <definedName name="QB_ROW_20331" localSheetId="0" hidden="1">'P&amp;L'!$D$5</definedName>
    <definedName name="QB_ROW_2040" localSheetId="1" hidden="1">'Budget vs Actual'!$E$66</definedName>
    <definedName name="QB_ROW_2040" localSheetId="0" hidden="1">'P&amp;L'!$E$30</definedName>
    <definedName name="QB_ROW_21031" localSheetId="1" hidden="1">'Budget vs Actual'!$D$14</definedName>
    <definedName name="QB_ROW_21031" localSheetId="0" hidden="1">'P&amp;L'!$D$7</definedName>
    <definedName name="QB_ROW_21331" localSheetId="1" hidden="1">'Budget vs Actual'!$D$70</definedName>
    <definedName name="QB_ROW_21331" localSheetId="0" hidden="1">'P&amp;L'!$D$34</definedName>
    <definedName name="QB_ROW_22010" localSheetId="3" hidden="1">'Transaction List'!$A$22</definedName>
    <definedName name="QB_ROW_22011" localSheetId="1" hidden="1">'Budget vs Actual'!$B$72</definedName>
    <definedName name="QB_ROW_22011" localSheetId="0" hidden="1">'P&amp;L'!$B$36</definedName>
    <definedName name="QB_ROW_22210" localSheetId="2" hidden="1">Expenses!$B$7</definedName>
    <definedName name="QB_ROW_22240" localSheetId="1" hidden="1">'Budget vs Actual'!$E$56</definedName>
    <definedName name="QB_ROW_22311" localSheetId="1" hidden="1">'Budget vs Actual'!$B$76</definedName>
    <definedName name="QB_ROW_22311" localSheetId="0" hidden="1">'P&amp;L'!$B$40</definedName>
    <definedName name="QB_ROW_2250" localSheetId="1" hidden="1">'Budget vs Actual'!$F$68</definedName>
    <definedName name="QB_ROW_2250" localSheetId="0" hidden="1">'P&amp;L'!$F$32</definedName>
    <definedName name="QB_ROW_23021" localSheetId="1" hidden="1">'Budget vs Actual'!$C$73</definedName>
    <definedName name="QB_ROW_23021" localSheetId="0" hidden="1">'P&amp;L'!$C$37</definedName>
    <definedName name="QB_ROW_233010" localSheetId="4" hidden="1">'Unpaid Bills'!$B$13</definedName>
    <definedName name="QB_ROW_23321" localSheetId="1" hidden="1">'Budget vs Actual'!$C$75</definedName>
    <definedName name="QB_ROW_23321" localSheetId="0" hidden="1">'P&amp;L'!$C$39</definedName>
    <definedName name="QB_ROW_233310" localSheetId="4" hidden="1">'Unpaid Bills'!$B$15</definedName>
    <definedName name="QB_ROW_2340" localSheetId="1" hidden="1">'Budget vs Actual'!$E$69</definedName>
    <definedName name="QB_ROW_2340" localSheetId="0" hidden="1">'P&amp;L'!$E$33</definedName>
    <definedName name="QB_ROW_25240" localSheetId="1" hidden="1">'Budget vs Actual'!$E$54</definedName>
    <definedName name="QB_ROW_25240" localSheetId="0" hidden="1">'P&amp;L'!$E$24</definedName>
    <definedName name="QB_ROW_32301" localSheetId="2" hidden="1">Expenses!$A$13</definedName>
    <definedName name="QB_ROW_32301" localSheetId="4" hidden="1">'Unpaid Bills'!$A$19</definedName>
    <definedName name="QB_ROW_396010" localSheetId="4" hidden="1">'Unpaid Bills'!#REF!</definedName>
    <definedName name="QB_ROW_396310" localSheetId="4" hidden="1">'Unpaid Bills'!#REF!</definedName>
    <definedName name="QB_ROW_423010" localSheetId="3" hidden="1">'Transaction List'!$A$33</definedName>
    <definedName name="QB_ROW_423210" localSheetId="2" hidden="1">Expenses!$B$9</definedName>
    <definedName name="QB_ROW_424010" localSheetId="3" hidden="1">'Transaction List'!$A$15</definedName>
    <definedName name="QB_ROW_49240" localSheetId="1" hidden="1">'Budget vs Actual'!$E$57</definedName>
    <definedName name="QB_ROW_49240" localSheetId="0" hidden="1">'P&amp;L'!$E$25</definedName>
    <definedName name="QB_ROW_58010" localSheetId="4" hidden="1">'Unpaid Bills'!#REF!</definedName>
    <definedName name="QB_ROW_58310" localSheetId="4" hidden="1">'Unpaid Bills'!#REF!</definedName>
    <definedName name="QB_ROW_6240" localSheetId="1" hidden="1">'Budget vs Actual'!$E$33</definedName>
    <definedName name="QB_ROW_63010" localSheetId="3" hidden="1">'Transaction List'!$A$25</definedName>
    <definedName name="QB_ROW_66240" localSheetId="1" hidden="1">'Budget vs Actual'!$E$24</definedName>
    <definedName name="QB_ROW_70240" localSheetId="1" hidden="1">'Budget vs Actual'!$E$29</definedName>
    <definedName name="QB_ROW_70240" localSheetId="0" hidden="1">'P&amp;L'!$E$14</definedName>
    <definedName name="QB_ROW_851010" localSheetId="3" hidden="1">'Transaction List'!$A$41</definedName>
    <definedName name="QB_ROW_851210" localSheetId="2" hidden="1">Expenses!$B$12</definedName>
    <definedName name="QB_ROW_85240" localSheetId="1" hidden="1">'Budget vs Actual'!$E$58</definedName>
    <definedName name="QB_ROW_85240" localSheetId="0" hidden="1">'P&amp;L'!$E$26</definedName>
    <definedName name="QB_ROW_86321" localSheetId="1" hidden="1">'Budget vs Actual'!$C$13</definedName>
    <definedName name="QB_ROW_86321" localSheetId="0" hidden="1">'P&amp;L'!$C$6</definedName>
    <definedName name="QB_ROW_90240" localSheetId="1" hidden="1">'Budget vs Actual'!$E$36</definedName>
    <definedName name="QB_ROW_9240" localSheetId="1" hidden="1">'Budget vs Actual'!$E$10</definedName>
    <definedName name="QB_ROW_93230" localSheetId="1" hidden="1">'Budget vs Actual'!$D$74</definedName>
    <definedName name="QB_ROW_93230" localSheetId="0" hidden="1">'P&amp;L'!$D$38</definedName>
    <definedName name="QB_ROW_98240" localSheetId="1" hidden="1">'Budget vs Actual'!$E$31</definedName>
    <definedName name="QB_ROW_99240" localSheetId="1" hidden="1">'Budget vs Actual'!$E$59</definedName>
    <definedName name="QBCANSUPPORTUPDATE" localSheetId="1">TRUE</definedName>
    <definedName name="QBCANSUPPORTUPDATE" localSheetId="5">FALSE</definedName>
    <definedName name="QBCANSUPPORTUPDATE" localSheetId="2">TRUE</definedName>
    <definedName name="QBCANSUPPORTUPDATE" localSheetId="0">TRUE</definedName>
    <definedName name="QBCANSUPPORTUPDATE" localSheetId="3">TRUE</definedName>
    <definedName name="QBCANSUPPORTUPDATE" localSheetId="4">TRUE</definedName>
    <definedName name="QBCOMPANYFILENAME" localSheetId="1">"C:\QB Use this one\QBWebConnector32_R0_10011_30\Drive_C\QB 2012\Hotel Fund 06-07.QBW"</definedName>
    <definedName name="QBCOMPANYFILENAME" localSheetId="5">"C:\QB Use this one\QBWebConnector32_R0_10011_30\Drive_C\QB 2012\Hotel Fund 06-07.QBW"</definedName>
    <definedName name="QBCOMPANYFILENAME" localSheetId="2">"C:\QB Use this one\QBWebConnector32_R0_10011_30\Drive_C\QB 2012\Hotel Fund 06-07.QBW"</definedName>
    <definedName name="QBCOMPANYFILENAME" localSheetId="0">"C:\QB Use this one\QBWebConnector32_R0_10011_30\Drive_C\QB 2012\Hotel Fund 06-07.QBW"</definedName>
    <definedName name="QBCOMPANYFILENAME" localSheetId="3">"C:\QB Use this one\QBWebConnector32_R0_10011_30\Drive_C\QB 2012\Hotel Fund 06-07.QBW"</definedName>
    <definedName name="QBCOMPANYFILENAME" localSheetId="4">"C:\QB Use this one\QBWebConnector32_R0_10011_30\Drive_C\QB 2012\Hotel Fund 06-07.QBW"</definedName>
    <definedName name="QBENDDATE" localSheetId="1">20260630</definedName>
    <definedName name="QBENDDATE" localSheetId="5">20260630</definedName>
    <definedName name="QBENDDATE" localSheetId="2">20260630</definedName>
    <definedName name="QBENDDATE" localSheetId="0">20260630</definedName>
    <definedName name="QBENDDATE" localSheetId="3">20260630</definedName>
    <definedName name="QBENDDATE" localSheetId="4">20260630</definedName>
    <definedName name="QBHEADERSONSCREEN" localSheetId="1">FALSE</definedName>
    <definedName name="QBHEADERSONSCREEN" localSheetId="5">FALSE</definedName>
    <definedName name="QBHEADERSONSCREEN" localSheetId="2">FALSE</definedName>
    <definedName name="QBHEADERSONSCREEN" localSheetId="0">FALSE</definedName>
    <definedName name="QBHEADERSONSCREEN" localSheetId="3">FALSE</definedName>
    <definedName name="QBHEADERSONSCREEN" localSheetId="4">FALSE</definedName>
    <definedName name="QBMETADATASIZE" localSheetId="1">6146</definedName>
    <definedName name="QBMETADATASIZE" localSheetId="5">0</definedName>
    <definedName name="QBMETADATASIZE" localSheetId="2">6146</definedName>
    <definedName name="QBMETADATASIZE" localSheetId="0">6146</definedName>
    <definedName name="QBMETADATASIZE" localSheetId="3">8304</definedName>
    <definedName name="QBMETADATASIZE" localSheetId="4">8306</definedName>
    <definedName name="QBPRESERVECOLOR" localSheetId="1">TRUE</definedName>
    <definedName name="QBPRESERVECOLOR" localSheetId="5">TRUE</definedName>
    <definedName name="QBPRESERVECOLOR" localSheetId="2">TRUE</definedName>
    <definedName name="QBPRESERVECOLOR" localSheetId="0">TRUE</definedName>
    <definedName name="QBPRESERVECOLOR" localSheetId="3">TRUE</definedName>
    <definedName name="QBPRESERVECOLOR" localSheetId="4">TRUE</definedName>
    <definedName name="QBPRESERVEFONT" localSheetId="1">TRUE</definedName>
    <definedName name="QBPRESERVEFONT" localSheetId="5">TRUE</definedName>
    <definedName name="QBPRESERVEFONT" localSheetId="2">TRUE</definedName>
    <definedName name="QBPRESERVEFONT" localSheetId="0">TRUE</definedName>
    <definedName name="QBPRESERVEFONT" localSheetId="3">TRUE</definedName>
    <definedName name="QBPRESERVEFONT" localSheetId="4">TRUE</definedName>
    <definedName name="QBPRESERVEROWHEIGHT" localSheetId="1">TRUE</definedName>
    <definedName name="QBPRESERVEROWHEIGHT" localSheetId="5">TRUE</definedName>
    <definedName name="QBPRESERVEROWHEIGHT" localSheetId="2">TRUE</definedName>
    <definedName name="QBPRESERVEROWHEIGHT" localSheetId="0">TRUE</definedName>
    <definedName name="QBPRESERVEROWHEIGHT" localSheetId="3">TRUE</definedName>
    <definedName name="QBPRESERVEROWHEIGHT" localSheetId="4">TRUE</definedName>
    <definedName name="QBPRESERVESPACE" localSheetId="1">FALSE</definedName>
    <definedName name="QBPRESERVESPACE" localSheetId="5">FALSE</definedName>
    <definedName name="QBPRESERVESPACE" localSheetId="2">FALSE</definedName>
    <definedName name="QBPRESERVESPACE" localSheetId="0">FALSE</definedName>
    <definedName name="QBPRESERVESPACE" localSheetId="3">FALSE</definedName>
    <definedName name="QBPRESERVESPACE" localSheetId="4">FALSE</definedName>
    <definedName name="QBREPORTCOLAXIS" localSheetId="1">6</definedName>
    <definedName name="QBREPORTCOLAXIS" localSheetId="5">0</definedName>
    <definedName name="QBREPORTCOLAXIS" localSheetId="2">0</definedName>
    <definedName name="QBREPORTCOLAXIS" localSheetId="0">0</definedName>
    <definedName name="QBREPORTCOLAXIS" localSheetId="3">0</definedName>
    <definedName name="QBREPORTCOLAXIS" localSheetId="4">0</definedName>
    <definedName name="QBREPORTCOMPANYID" localSheetId="1">"aafa948738434e35a2a8d6dc1564fed4"</definedName>
    <definedName name="QBREPORTCOMPANYID" localSheetId="5">"aafa948738434e35a2a8d6dc1564fed4"</definedName>
    <definedName name="QBREPORTCOMPANYID" localSheetId="2">"aafa948738434e35a2a8d6dc1564fed4"</definedName>
    <definedName name="QBREPORTCOMPANYID" localSheetId="0">"aafa948738434e35a2a8d6dc1564fed4"</definedName>
    <definedName name="QBREPORTCOMPANYID" localSheetId="3">"aafa948738434e35a2a8d6dc1564fed4"</definedName>
    <definedName name="QBREPORTCOMPANYID" localSheetId="4">"aafa948738434e35a2a8d6dc1564fed4"</definedName>
    <definedName name="QBREPORTCOMPARECOL_ANNUALBUDGET" localSheetId="1">FALSE</definedName>
    <definedName name="QBREPORTCOMPARECOL_ANNUALBUDGET" localSheetId="5">FALSE</definedName>
    <definedName name="QBREPORTCOMPARECOL_ANNUALBUDGET" localSheetId="2">FALSE</definedName>
    <definedName name="QBREPORTCOMPARECOL_ANNUALBUDGET" localSheetId="0">FALSE</definedName>
    <definedName name="QBREPORTCOMPARECOL_ANNUALBUDGET" localSheetId="3">FALSE</definedName>
    <definedName name="QBREPORTCOMPARECOL_ANNUALBUDGET" localSheetId="4">FALSE</definedName>
    <definedName name="QBREPORTCOMPARECOL_AVGCOGS" localSheetId="1">FALSE</definedName>
    <definedName name="QBREPORTCOMPARECOL_AVGCOGS" localSheetId="5">FALSE</definedName>
    <definedName name="QBREPORTCOMPARECOL_AVGCOGS" localSheetId="2">FALSE</definedName>
    <definedName name="QBREPORTCOMPARECOL_AVGCOGS" localSheetId="0">FALSE</definedName>
    <definedName name="QBREPORTCOMPARECOL_AVGCOGS" localSheetId="3">FALSE</definedName>
    <definedName name="QBREPORTCOMPARECOL_AVGCOGS" localSheetId="4">FALSE</definedName>
    <definedName name="QBREPORTCOMPARECOL_AVGPRICE" localSheetId="1">FALSE</definedName>
    <definedName name="QBREPORTCOMPARECOL_AVGPRICE" localSheetId="5">FALSE</definedName>
    <definedName name="QBREPORTCOMPARECOL_AVGPRICE" localSheetId="2">FALSE</definedName>
    <definedName name="QBREPORTCOMPARECOL_AVGPRICE" localSheetId="0">FALSE</definedName>
    <definedName name="QBREPORTCOMPARECOL_AVGPRICE" localSheetId="3">FALSE</definedName>
    <definedName name="QBREPORTCOMPARECOL_AVGPRICE" localSheetId="4">FALSE</definedName>
    <definedName name="QBREPORTCOMPARECOL_BUDDIFF" localSheetId="1">TRUE</definedName>
    <definedName name="QBREPORTCOMPARECOL_BUDDIFF" localSheetId="5">FALSE</definedName>
    <definedName name="QBREPORTCOMPARECOL_BUDDIFF" localSheetId="2">FALSE</definedName>
    <definedName name="QBREPORTCOMPARECOL_BUDDIFF" localSheetId="0">FALSE</definedName>
    <definedName name="QBREPORTCOMPARECOL_BUDDIFF" localSheetId="3">FALSE</definedName>
    <definedName name="QBREPORTCOMPARECOL_BUDDIFF" localSheetId="4">FALSE</definedName>
    <definedName name="QBREPORTCOMPARECOL_BUDGET" localSheetId="1">TRUE</definedName>
    <definedName name="QBREPORTCOMPARECOL_BUDGET" localSheetId="5">FALSE</definedName>
    <definedName name="QBREPORTCOMPARECOL_BUDGET" localSheetId="2">FALSE</definedName>
    <definedName name="QBREPORTCOMPARECOL_BUDGET" localSheetId="0">FALSE</definedName>
    <definedName name="QBREPORTCOMPARECOL_BUDGET" localSheetId="3">FALSE</definedName>
    <definedName name="QBREPORTCOMPARECOL_BUDGET" localSheetId="4">FALSE</definedName>
    <definedName name="QBREPORTCOMPARECOL_BUDPCT" localSheetId="1">TRUE</definedName>
    <definedName name="QBREPORTCOMPARECOL_BUDPCT" localSheetId="5">FALSE</definedName>
    <definedName name="QBREPORTCOMPARECOL_BUDPCT" localSheetId="2">FALSE</definedName>
    <definedName name="QBREPORTCOMPARECOL_BUDPCT" localSheetId="0">FALSE</definedName>
    <definedName name="QBREPORTCOMPARECOL_BUDPCT" localSheetId="3">FALSE</definedName>
    <definedName name="QBREPORTCOMPARECOL_BUDPCT" localSheetId="4">FALSE</definedName>
    <definedName name="QBREPORTCOMPARECOL_COGS" localSheetId="1">FALSE</definedName>
    <definedName name="QBREPORTCOMPARECOL_COGS" localSheetId="5">FALSE</definedName>
    <definedName name="QBREPORTCOMPARECOL_COGS" localSheetId="2">FALSE</definedName>
    <definedName name="QBREPORTCOMPARECOL_COGS" localSheetId="0">FALSE</definedName>
    <definedName name="QBREPORTCOMPARECOL_COGS" localSheetId="3">FALSE</definedName>
    <definedName name="QBREPORTCOMPARECOL_COGS" localSheetId="4">FALSE</definedName>
    <definedName name="QBREPORTCOMPARECOL_EXCLUDEAMOUNT" localSheetId="1">FALSE</definedName>
    <definedName name="QBREPORTCOMPARECOL_EXCLUDEAMOUNT" localSheetId="5">FALSE</definedName>
    <definedName name="QBREPORTCOMPARECOL_EXCLUDEAMOUNT" localSheetId="2">FALSE</definedName>
    <definedName name="QBREPORTCOMPARECOL_EXCLUDEAMOUNT" localSheetId="0">FALSE</definedName>
    <definedName name="QBREPORTCOMPARECOL_EXCLUDEAMOUNT" localSheetId="3">FALSE</definedName>
    <definedName name="QBREPORTCOMPARECOL_EXCLUDEAMOUNT" localSheetId="4">FALSE</definedName>
    <definedName name="QBREPORTCOMPARECOL_EXCLUDECURPERIOD" localSheetId="1">FALSE</definedName>
    <definedName name="QBREPORTCOMPARECOL_EXCLUDECURPERIOD" localSheetId="5">FALSE</definedName>
    <definedName name="QBREPORTCOMPARECOL_EXCLUDECURPERIOD" localSheetId="2">FALSE</definedName>
    <definedName name="QBREPORTCOMPARECOL_EXCLUDECURPERIOD" localSheetId="0">FALSE</definedName>
    <definedName name="QBREPORTCOMPARECOL_EXCLUDECURPERIOD" localSheetId="3">FALSE</definedName>
    <definedName name="QBREPORTCOMPARECOL_EXCLUDECURPERIOD" localSheetId="4">FALSE</definedName>
    <definedName name="QBREPORTCOMPARECOL_FORECAST" localSheetId="1">FALSE</definedName>
    <definedName name="QBREPORTCOMPARECOL_FORECAST" localSheetId="5">FALSE</definedName>
    <definedName name="QBREPORTCOMPARECOL_FORECAST" localSheetId="2">FALSE</definedName>
    <definedName name="QBREPORTCOMPARECOL_FORECAST" localSheetId="0">FALSE</definedName>
    <definedName name="QBREPORTCOMPARECOL_FORECAST" localSheetId="3">FALSE</definedName>
    <definedName name="QBREPORTCOMPARECOL_FORECAST" localSheetId="4">FALSE</definedName>
    <definedName name="QBREPORTCOMPARECOL_GROSSMARGIN" localSheetId="1">FALSE</definedName>
    <definedName name="QBREPORTCOMPARECOL_GROSSMARGIN" localSheetId="5">FALSE</definedName>
    <definedName name="QBREPORTCOMPARECOL_GROSSMARGIN" localSheetId="2">FALSE</definedName>
    <definedName name="QBREPORTCOMPARECOL_GROSSMARGIN" localSheetId="0">FALSE</definedName>
    <definedName name="QBREPORTCOMPARECOL_GROSSMARGIN" localSheetId="3">FALSE</definedName>
    <definedName name="QBREPORTCOMPARECOL_GROSSMARGIN" localSheetId="4">FALSE</definedName>
    <definedName name="QBREPORTCOMPARECOL_GROSSMARGINPCT" localSheetId="1">FALSE</definedName>
    <definedName name="QBREPORTCOMPARECOL_GROSSMARGINPCT" localSheetId="5">FALSE</definedName>
    <definedName name="QBREPORTCOMPARECOL_GROSSMARGINPCT" localSheetId="2">FALSE</definedName>
    <definedName name="QBREPORTCOMPARECOL_GROSSMARGINPCT" localSheetId="0">FALSE</definedName>
    <definedName name="QBREPORTCOMPARECOL_GROSSMARGINPCT" localSheetId="3">FALSE</definedName>
    <definedName name="QBREPORTCOMPARECOL_GROSSMARGINPCT" localSheetId="4">FALSE</definedName>
    <definedName name="QBREPORTCOMPARECOL_HOURS" localSheetId="1">FALSE</definedName>
    <definedName name="QBREPORTCOMPARECOL_HOURS" localSheetId="5">FALSE</definedName>
    <definedName name="QBREPORTCOMPARECOL_HOURS" localSheetId="2">FALSE</definedName>
    <definedName name="QBREPORTCOMPARECOL_HOURS" localSheetId="0">FALSE</definedName>
    <definedName name="QBREPORTCOMPARECOL_HOURS" localSheetId="3">FALSE</definedName>
    <definedName name="QBREPORTCOMPARECOL_HOURS" localSheetId="4">FALSE</definedName>
    <definedName name="QBREPORTCOMPARECOL_PCTCOL" localSheetId="1">FALSE</definedName>
    <definedName name="QBREPORTCOMPARECOL_PCTCOL" localSheetId="5">FALSE</definedName>
    <definedName name="QBREPORTCOMPARECOL_PCTCOL" localSheetId="2">FALSE</definedName>
    <definedName name="QBREPORTCOMPARECOL_PCTCOL" localSheetId="0">FALSE</definedName>
    <definedName name="QBREPORTCOMPARECOL_PCTCOL" localSheetId="3">FALSE</definedName>
    <definedName name="QBREPORTCOMPARECOL_PCTCOL" localSheetId="4">FALSE</definedName>
    <definedName name="QBREPORTCOMPARECOL_PCTEXPENSE" localSheetId="1">FALSE</definedName>
    <definedName name="QBREPORTCOMPARECOL_PCTEXPENSE" localSheetId="5">FALSE</definedName>
    <definedName name="QBREPORTCOMPARECOL_PCTEXPENSE" localSheetId="2">FALSE</definedName>
    <definedName name="QBREPORTCOMPARECOL_PCTEXPENSE" localSheetId="0">FALSE</definedName>
    <definedName name="QBREPORTCOMPARECOL_PCTEXPENSE" localSheetId="3">FALSE</definedName>
    <definedName name="QBREPORTCOMPARECOL_PCTEXPENSE" localSheetId="4">FALSE</definedName>
    <definedName name="QBREPORTCOMPARECOL_PCTINCOME" localSheetId="1">FALSE</definedName>
    <definedName name="QBREPORTCOMPARECOL_PCTINCOME" localSheetId="5">FALSE</definedName>
    <definedName name="QBREPORTCOMPARECOL_PCTINCOME" localSheetId="2">FALSE</definedName>
    <definedName name="QBREPORTCOMPARECOL_PCTINCOME" localSheetId="0">FALSE</definedName>
    <definedName name="QBREPORTCOMPARECOL_PCTINCOME" localSheetId="3">FALSE</definedName>
    <definedName name="QBREPORTCOMPARECOL_PCTINCOME" localSheetId="4">FALSE</definedName>
    <definedName name="QBREPORTCOMPARECOL_PCTOFSALES" localSheetId="1">FALSE</definedName>
    <definedName name="QBREPORTCOMPARECOL_PCTOFSALES" localSheetId="5">FALSE</definedName>
    <definedName name="QBREPORTCOMPARECOL_PCTOFSALES" localSheetId="2">FALSE</definedName>
    <definedName name="QBREPORTCOMPARECOL_PCTOFSALES" localSheetId="0">FALSE</definedName>
    <definedName name="QBREPORTCOMPARECOL_PCTOFSALES" localSheetId="3">FALSE</definedName>
    <definedName name="QBREPORTCOMPARECOL_PCTOFSALES" localSheetId="4">FALSE</definedName>
    <definedName name="QBREPORTCOMPARECOL_PCTROW" localSheetId="1">FALSE</definedName>
    <definedName name="QBREPORTCOMPARECOL_PCTROW" localSheetId="5">FALSE</definedName>
    <definedName name="QBREPORTCOMPARECOL_PCTROW" localSheetId="2">FALSE</definedName>
    <definedName name="QBREPORTCOMPARECOL_PCTROW" localSheetId="0">FALSE</definedName>
    <definedName name="QBREPORTCOMPARECOL_PCTROW" localSheetId="3">FALSE</definedName>
    <definedName name="QBREPORTCOMPARECOL_PCTROW" localSheetId="4">FALSE</definedName>
    <definedName name="QBREPORTCOMPARECOL_PPDIFF" localSheetId="1">FALSE</definedName>
    <definedName name="QBREPORTCOMPARECOL_PPDIFF" localSheetId="5">FALSE</definedName>
    <definedName name="QBREPORTCOMPARECOL_PPDIFF" localSheetId="2">FALSE</definedName>
    <definedName name="QBREPORTCOMPARECOL_PPDIFF" localSheetId="0">FALSE</definedName>
    <definedName name="QBREPORTCOMPARECOL_PPDIFF" localSheetId="3">FALSE</definedName>
    <definedName name="QBREPORTCOMPARECOL_PPDIFF" localSheetId="4">FALSE</definedName>
    <definedName name="QBREPORTCOMPARECOL_PPPCT" localSheetId="1">FALSE</definedName>
    <definedName name="QBREPORTCOMPARECOL_PPPCT" localSheetId="5">FALSE</definedName>
    <definedName name="QBREPORTCOMPARECOL_PPPCT" localSheetId="2">FALSE</definedName>
    <definedName name="QBREPORTCOMPARECOL_PPPCT" localSheetId="0">FALSE</definedName>
    <definedName name="QBREPORTCOMPARECOL_PPPCT" localSheetId="3">FALSE</definedName>
    <definedName name="QBREPORTCOMPARECOL_PPPCT" localSheetId="4">FALSE</definedName>
    <definedName name="QBREPORTCOMPARECOL_PREVPERIOD" localSheetId="1">FALSE</definedName>
    <definedName name="QBREPORTCOMPARECOL_PREVPERIOD" localSheetId="5">FALSE</definedName>
    <definedName name="QBREPORTCOMPARECOL_PREVPERIOD" localSheetId="2">FALSE</definedName>
    <definedName name="QBREPORTCOMPARECOL_PREVPERIOD" localSheetId="0">FALSE</definedName>
    <definedName name="QBREPORTCOMPARECOL_PREVPERIOD" localSheetId="3">FALSE</definedName>
    <definedName name="QBREPORTCOMPARECOL_PREVPERIOD" localSheetId="4">FALSE</definedName>
    <definedName name="QBREPORTCOMPARECOL_PREVYEAR" localSheetId="1">FALSE</definedName>
    <definedName name="QBREPORTCOMPARECOL_PREVYEAR" localSheetId="5">FALSE</definedName>
    <definedName name="QBREPORTCOMPARECOL_PREVYEAR" localSheetId="2">FALSE</definedName>
    <definedName name="QBREPORTCOMPARECOL_PREVYEAR" localSheetId="0">FALSE</definedName>
    <definedName name="QBREPORTCOMPARECOL_PREVYEAR" localSheetId="3">FALSE</definedName>
    <definedName name="QBREPORTCOMPARECOL_PREVYEAR" localSheetId="4">FALSE</definedName>
    <definedName name="QBREPORTCOMPARECOL_PYDIFF" localSheetId="1">FALSE</definedName>
    <definedName name="QBREPORTCOMPARECOL_PYDIFF" localSheetId="5">FALSE</definedName>
    <definedName name="QBREPORTCOMPARECOL_PYDIFF" localSheetId="2">FALSE</definedName>
    <definedName name="QBREPORTCOMPARECOL_PYDIFF" localSheetId="0">FALSE</definedName>
    <definedName name="QBREPORTCOMPARECOL_PYDIFF" localSheetId="3">FALSE</definedName>
    <definedName name="QBREPORTCOMPARECOL_PYDIFF" localSheetId="4">FALSE</definedName>
    <definedName name="QBREPORTCOMPARECOL_PYPCT" localSheetId="1">FALSE</definedName>
    <definedName name="QBREPORTCOMPARECOL_PYPCT" localSheetId="5">FALSE</definedName>
    <definedName name="QBREPORTCOMPARECOL_PYPCT" localSheetId="2">FALSE</definedName>
    <definedName name="QBREPORTCOMPARECOL_PYPCT" localSheetId="0">FALSE</definedName>
    <definedName name="QBREPORTCOMPARECOL_PYPCT" localSheetId="3">FALSE</definedName>
    <definedName name="QBREPORTCOMPARECOL_PYPCT" localSheetId="4">FALSE</definedName>
    <definedName name="QBREPORTCOMPARECOL_QTY" localSheetId="1">FALSE</definedName>
    <definedName name="QBREPORTCOMPARECOL_QTY" localSheetId="5">FALSE</definedName>
    <definedName name="QBREPORTCOMPARECOL_QTY" localSheetId="2">FALSE</definedName>
    <definedName name="QBREPORTCOMPARECOL_QTY" localSheetId="0">FALSE</definedName>
    <definedName name="QBREPORTCOMPARECOL_QTY" localSheetId="3">FALSE</definedName>
    <definedName name="QBREPORTCOMPARECOL_QTY" localSheetId="4">FALSE</definedName>
    <definedName name="QBREPORTCOMPARECOL_RATE" localSheetId="1">FALSE</definedName>
    <definedName name="QBREPORTCOMPARECOL_RATE" localSheetId="5">FALSE</definedName>
    <definedName name="QBREPORTCOMPARECOL_RATE" localSheetId="2">FALSE</definedName>
    <definedName name="QBREPORTCOMPARECOL_RATE" localSheetId="0">FALSE</definedName>
    <definedName name="QBREPORTCOMPARECOL_RATE" localSheetId="3">FALSE</definedName>
    <definedName name="QBREPORTCOMPARECOL_RATE" localSheetId="4">FALSE</definedName>
    <definedName name="QBREPORTCOMPARECOL_TRIPBILLEDMILES" localSheetId="1">FALSE</definedName>
    <definedName name="QBREPORTCOMPARECOL_TRIPBILLEDMILES" localSheetId="5">FALSE</definedName>
    <definedName name="QBREPORTCOMPARECOL_TRIPBILLEDMILES" localSheetId="2">FALSE</definedName>
    <definedName name="QBREPORTCOMPARECOL_TRIPBILLEDMILES" localSheetId="0">FALSE</definedName>
    <definedName name="QBREPORTCOMPARECOL_TRIPBILLEDMILES" localSheetId="3">FALSE</definedName>
    <definedName name="QBREPORTCOMPARECOL_TRIPBILLEDMILES" localSheetId="4">FALSE</definedName>
    <definedName name="QBREPORTCOMPARECOL_TRIPBILLINGAMOUNT" localSheetId="1">FALSE</definedName>
    <definedName name="QBREPORTCOMPARECOL_TRIPBILLINGAMOUNT" localSheetId="5">FALSE</definedName>
    <definedName name="QBREPORTCOMPARECOL_TRIPBILLINGAMOUNT" localSheetId="2">FALSE</definedName>
    <definedName name="QBREPORTCOMPARECOL_TRIPBILLINGAMOUNT" localSheetId="0">FALSE</definedName>
    <definedName name="QBREPORTCOMPARECOL_TRIPBILLINGAMOUNT" localSheetId="3">FALSE</definedName>
    <definedName name="QBREPORTCOMPARECOL_TRIPBILLINGAMOUNT" localSheetId="4">FALSE</definedName>
    <definedName name="QBREPORTCOMPARECOL_TRIPMILES" localSheetId="1">FALSE</definedName>
    <definedName name="QBREPORTCOMPARECOL_TRIPMILES" localSheetId="5">FALSE</definedName>
    <definedName name="QBREPORTCOMPARECOL_TRIPMILES" localSheetId="2">FALSE</definedName>
    <definedName name="QBREPORTCOMPARECOL_TRIPMILES" localSheetId="0">FALSE</definedName>
    <definedName name="QBREPORTCOMPARECOL_TRIPMILES" localSheetId="3">FALSE</definedName>
    <definedName name="QBREPORTCOMPARECOL_TRIPMILES" localSheetId="4">FALSE</definedName>
    <definedName name="QBREPORTCOMPARECOL_TRIPNOTBILLABLEMILES" localSheetId="1">FALSE</definedName>
    <definedName name="QBREPORTCOMPARECOL_TRIPNOTBILLABLEMILES" localSheetId="5">FALSE</definedName>
    <definedName name="QBREPORTCOMPARECOL_TRIPNOTBILLABLEMILES" localSheetId="2">FALSE</definedName>
    <definedName name="QBREPORTCOMPARECOL_TRIPNOTBILLABLEMILES" localSheetId="0">FALSE</definedName>
    <definedName name="QBREPORTCOMPARECOL_TRIPNOTBILLABLEMILES" localSheetId="3">FALSE</definedName>
    <definedName name="QBREPORTCOMPARECOL_TRIPNOTBILLABLEMILES" localSheetId="4">FALSE</definedName>
    <definedName name="QBREPORTCOMPARECOL_TRIPTAXDEDUCTIBLEAMOUNT" localSheetId="1">FALSE</definedName>
    <definedName name="QBREPORTCOMPARECOL_TRIPTAXDEDUCTIBLEAMOUNT" localSheetId="5">FALSE</definedName>
    <definedName name="QBREPORTCOMPARECOL_TRIPTAXDEDUCTIBLEAMOUNT" localSheetId="2">FALSE</definedName>
    <definedName name="QBREPORTCOMPARECOL_TRIPTAXDEDUCTIBLEAMOUNT" localSheetId="0">FALSE</definedName>
    <definedName name="QBREPORTCOMPARECOL_TRIPTAXDEDUCTIBLEAMOUNT" localSheetId="3">FALSE</definedName>
    <definedName name="QBREPORTCOMPARECOL_TRIPTAXDEDUCTIBLEAMOUNT" localSheetId="4">FALSE</definedName>
    <definedName name="QBREPORTCOMPARECOL_TRIPUNBILLEDMILES" localSheetId="1">FALSE</definedName>
    <definedName name="QBREPORTCOMPARECOL_TRIPUNBILLEDMILES" localSheetId="5">FALSE</definedName>
    <definedName name="QBREPORTCOMPARECOL_TRIPUNBILLEDMILES" localSheetId="2">FALSE</definedName>
    <definedName name="QBREPORTCOMPARECOL_TRIPUNBILLEDMILES" localSheetId="0">FALSE</definedName>
    <definedName name="QBREPORTCOMPARECOL_TRIPUNBILLEDMILES" localSheetId="3">FALSE</definedName>
    <definedName name="QBREPORTCOMPARECOL_TRIPUNBILLEDMILES" localSheetId="4">FALSE</definedName>
    <definedName name="QBREPORTCOMPARECOL_YTD" localSheetId="1">FALSE</definedName>
    <definedName name="QBREPORTCOMPARECOL_YTD" localSheetId="5">FALSE</definedName>
    <definedName name="QBREPORTCOMPARECOL_YTD" localSheetId="2">FALSE</definedName>
    <definedName name="QBREPORTCOMPARECOL_YTD" localSheetId="0">FALSE</definedName>
    <definedName name="QBREPORTCOMPARECOL_YTD" localSheetId="3">FALSE</definedName>
    <definedName name="QBREPORTCOMPARECOL_YTD" localSheetId="4">FALSE</definedName>
    <definedName name="QBREPORTCOMPARECOL_YTDBUDGET" localSheetId="1">FALSE</definedName>
    <definedName name="QBREPORTCOMPARECOL_YTDBUDGET" localSheetId="5">FALSE</definedName>
    <definedName name="QBREPORTCOMPARECOL_YTDBUDGET" localSheetId="2">FALSE</definedName>
    <definedName name="QBREPORTCOMPARECOL_YTDBUDGET" localSheetId="0">FALSE</definedName>
    <definedName name="QBREPORTCOMPARECOL_YTDBUDGET" localSheetId="3">FALSE</definedName>
    <definedName name="QBREPORTCOMPARECOL_YTDBUDGET" localSheetId="4">FALSE</definedName>
    <definedName name="QBREPORTCOMPARECOL_YTDPCT" localSheetId="1">FALSE</definedName>
    <definedName name="QBREPORTCOMPARECOL_YTDPCT" localSheetId="5">FALSE</definedName>
    <definedName name="QBREPORTCOMPARECOL_YTDPCT" localSheetId="2">FALSE</definedName>
    <definedName name="QBREPORTCOMPARECOL_YTDPCT" localSheetId="0">FALSE</definedName>
    <definedName name="QBREPORTCOMPARECOL_YTDPCT" localSheetId="3">FALSE</definedName>
    <definedName name="QBREPORTCOMPARECOL_YTDPCT" localSheetId="4">FALSE</definedName>
    <definedName name="QBREPORTROWAXIS" localSheetId="1">11</definedName>
    <definedName name="QBREPORTROWAXIS" localSheetId="5">70</definedName>
    <definedName name="QBREPORTROWAXIS" localSheetId="2">15</definedName>
    <definedName name="QBREPORTROWAXIS" localSheetId="0">11</definedName>
    <definedName name="QBREPORTROWAXIS" localSheetId="3">15</definedName>
    <definedName name="QBREPORTROWAXIS" localSheetId="4">44</definedName>
    <definedName name="QBREPORTSUBCOLAXIS" localSheetId="1">24</definedName>
    <definedName name="QBREPORTSUBCOLAXIS" localSheetId="5">0</definedName>
    <definedName name="QBREPORTSUBCOLAXIS" localSheetId="2">0</definedName>
    <definedName name="QBREPORTSUBCOLAXIS" localSheetId="0">0</definedName>
    <definedName name="QBREPORTSUBCOLAXIS" localSheetId="3">0</definedName>
    <definedName name="QBREPORTSUBCOLAXIS" localSheetId="4">0</definedName>
    <definedName name="QBREPORTTYPE" localSheetId="1">288</definedName>
    <definedName name="QBREPORTTYPE" localSheetId="5">115</definedName>
    <definedName name="QBREPORTTYPE" localSheetId="2">56</definedName>
    <definedName name="QBREPORTTYPE" localSheetId="0">0</definedName>
    <definedName name="QBREPORTTYPE" localSheetId="3">21</definedName>
    <definedName name="QBREPORTTYPE" localSheetId="4">46</definedName>
    <definedName name="QBROWHEADERS" localSheetId="1">6</definedName>
    <definedName name="QBROWHEADERS" localSheetId="5">1</definedName>
    <definedName name="QBROWHEADERS" localSheetId="2">2</definedName>
    <definedName name="QBROWHEADERS" localSheetId="0">6</definedName>
    <definedName name="QBROWHEADERS" localSheetId="3">2</definedName>
    <definedName name="QBROWHEADERS" localSheetId="4">2</definedName>
    <definedName name="QBSTARTDATE" localSheetId="1">20251001</definedName>
    <definedName name="QBSTARTDATE" localSheetId="5">20260601</definedName>
    <definedName name="QBSTARTDATE" localSheetId="2">20260601</definedName>
    <definedName name="QBSTARTDATE" localSheetId="0">20260601</definedName>
    <definedName name="QBSTARTDATE" localSheetId="3">20260601</definedName>
    <definedName name="QBSTARTDATE" localSheetId="4">20251001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367" i="6" l="1"/>
  <c r="G367" i="6"/>
  <c r="H358" i="6"/>
  <c r="G358" i="6"/>
  <c r="H343" i="6"/>
  <c r="G343" i="6"/>
  <c r="H321" i="6"/>
  <c r="G321" i="6"/>
  <c r="H303" i="6"/>
  <c r="G303" i="6"/>
  <c r="H286" i="6"/>
  <c r="G286" i="6"/>
  <c r="H271" i="6"/>
  <c r="G271" i="6"/>
  <c r="H263" i="6"/>
  <c r="G263" i="6"/>
  <c r="H254" i="6"/>
  <c r="G254" i="6"/>
  <c r="H238" i="6"/>
  <c r="G238" i="6"/>
  <c r="H219" i="6"/>
  <c r="G219" i="6"/>
  <c r="H201" i="6"/>
  <c r="G201" i="6"/>
  <c r="H185" i="6"/>
  <c r="G185" i="6"/>
  <c r="H166" i="6"/>
  <c r="G166" i="6"/>
  <c r="H151" i="6"/>
  <c r="G151" i="6"/>
  <c r="H132" i="6"/>
  <c r="G132" i="6"/>
  <c r="H117" i="6"/>
  <c r="G117" i="6"/>
  <c r="H102" i="6"/>
  <c r="G102" i="6"/>
  <c r="H97" i="6"/>
  <c r="G97" i="6"/>
  <c r="H91" i="6"/>
  <c r="G91" i="6"/>
  <c r="H85" i="6"/>
  <c r="G85" i="6"/>
  <c r="H80" i="6"/>
  <c r="G80" i="6"/>
  <c r="H65" i="6"/>
  <c r="G65" i="6"/>
  <c r="H60" i="6"/>
  <c r="G60" i="6"/>
  <c r="H55" i="6"/>
  <c r="G55" i="6"/>
  <c r="H50" i="6"/>
  <c r="G50" i="6"/>
  <c r="H45" i="6"/>
  <c r="G45" i="6"/>
  <c r="H40" i="6"/>
  <c r="G40" i="6"/>
  <c r="H33" i="6"/>
  <c r="G33" i="6"/>
  <c r="H28" i="6"/>
  <c r="G28" i="6"/>
  <c r="H21" i="6"/>
  <c r="G21" i="6"/>
  <c r="H16" i="6"/>
  <c r="G16" i="6"/>
  <c r="H11" i="6"/>
  <c r="G11" i="6"/>
  <c r="H6" i="6"/>
  <c r="G6" i="6"/>
  <c r="C13" i="5"/>
  <c r="AT77" i="4"/>
  <c r="AS77" i="4"/>
  <c r="AR77" i="4"/>
  <c r="AQ77" i="4"/>
  <c r="AP77" i="4"/>
  <c r="AO77" i="4"/>
  <c r="AN77" i="4"/>
  <c r="AM77" i="4"/>
  <c r="AL77" i="4"/>
  <c r="AK77" i="4"/>
  <c r="AJ77" i="4"/>
  <c r="AI77" i="4"/>
  <c r="AH77" i="4"/>
  <c r="AG77" i="4"/>
  <c r="AF77" i="4"/>
  <c r="AE77" i="4"/>
  <c r="AD77" i="4"/>
  <c r="AC77" i="4"/>
  <c r="AB77" i="4"/>
  <c r="AA77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AQ76" i="4"/>
  <c r="AM76" i="4"/>
  <c r="AI76" i="4"/>
  <c r="AE76" i="4"/>
  <c r="AA76" i="4"/>
  <c r="W76" i="4"/>
  <c r="S76" i="4"/>
  <c r="O76" i="4"/>
  <c r="K76" i="4"/>
  <c r="G76" i="4"/>
  <c r="AQ75" i="4"/>
  <c r="AM75" i="4"/>
  <c r="AI75" i="4"/>
  <c r="AE75" i="4"/>
  <c r="AA75" i="4"/>
  <c r="W75" i="4"/>
  <c r="S75" i="4"/>
  <c r="O75" i="4"/>
  <c r="K75" i="4"/>
  <c r="G75" i="4"/>
  <c r="AQ74" i="4"/>
  <c r="AT71" i="4"/>
  <c r="AS71" i="4"/>
  <c r="AR71" i="4"/>
  <c r="AQ71" i="4"/>
  <c r="AP71" i="4"/>
  <c r="AO71" i="4"/>
  <c r="AN71" i="4"/>
  <c r="AM71" i="4"/>
  <c r="AL71" i="4"/>
  <c r="AK71" i="4"/>
  <c r="AJ71" i="4"/>
  <c r="AI71" i="4"/>
  <c r="AH71" i="4"/>
  <c r="AG71" i="4"/>
  <c r="AF71" i="4"/>
  <c r="AE71" i="4"/>
  <c r="AD71" i="4"/>
  <c r="AC71" i="4"/>
  <c r="AB71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AT70" i="4"/>
  <c r="AS70" i="4"/>
  <c r="AR70" i="4"/>
  <c r="AQ70" i="4"/>
  <c r="AP70" i="4"/>
  <c r="AO70" i="4"/>
  <c r="AN70" i="4"/>
  <c r="AM70" i="4"/>
  <c r="AL70" i="4"/>
  <c r="AK70" i="4"/>
  <c r="AJ70" i="4"/>
  <c r="AI70" i="4"/>
  <c r="AH70" i="4"/>
  <c r="AG70" i="4"/>
  <c r="AF70" i="4"/>
  <c r="AE70" i="4"/>
  <c r="AD70" i="4"/>
  <c r="AC70" i="4"/>
  <c r="AB70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AT69" i="4"/>
  <c r="AS69" i="4"/>
  <c r="AR69" i="4"/>
  <c r="AQ69" i="4"/>
  <c r="AP69" i="4"/>
  <c r="AO69" i="4"/>
  <c r="AN69" i="4"/>
  <c r="AM69" i="4"/>
  <c r="AL69" i="4"/>
  <c r="AK69" i="4"/>
  <c r="AJ69" i="4"/>
  <c r="AI69" i="4"/>
  <c r="AH69" i="4"/>
  <c r="AG69" i="4"/>
  <c r="AF69" i="4"/>
  <c r="AE69" i="4"/>
  <c r="AD69" i="4"/>
  <c r="AC69" i="4"/>
  <c r="AB69" i="4"/>
  <c r="AA69" i="4"/>
  <c r="Z69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AT68" i="4"/>
  <c r="AS68" i="4"/>
  <c r="AR68" i="4"/>
  <c r="AQ68" i="4"/>
  <c r="AP68" i="4"/>
  <c r="AO68" i="4"/>
  <c r="AL68" i="4"/>
  <c r="AK68" i="4"/>
  <c r="AH68" i="4"/>
  <c r="AG68" i="4"/>
  <c r="AD68" i="4"/>
  <c r="AC68" i="4"/>
  <c r="Z68" i="4"/>
  <c r="Y68" i="4"/>
  <c r="V68" i="4"/>
  <c r="U68" i="4"/>
  <c r="R68" i="4"/>
  <c r="Q68" i="4"/>
  <c r="N68" i="4"/>
  <c r="M68" i="4"/>
  <c r="J68" i="4"/>
  <c r="I68" i="4"/>
  <c r="AQ67" i="4"/>
  <c r="AT65" i="4"/>
  <c r="AS65" i="4"/>
  <c r="AR65" i="4"/>
  <c r="AQ65" i="4"/>
  <c r="AP65" i="4"/>
  <c r="AO65" i="4"/>
  <c r="AL65" i="4"/>
  <c r="AK65" i="4"/>
  <c r="AH65" i="4"/>
  <c r="AG65" i="4"/>
  <c r="AD65" i="4"/>
  <c r="AC65" i="4"/>
  <c r="Z65" i="4"/>
  <c r="Y65" i="4"/>
  <c r="V65" i="4"/>
  <c r="U65" i="4"/>
  <c r="R65" i="4"/>
  <c r="Q65" i="4"/>
  <c r="N65" i="4"/>
  <c r="M65" i="4"/>
  <c r="J65" i="4"/>
  <c r="I65" i="4"/>
  <c r="AT64" i="4"/>
  <c r="AS64" i="4"/>
  <c r="AR64" i="4"/>
  <c r="AQ64" i="4"/>
  <c r="AP64" i="4"/>
  <c r="AO64" i="4"/>
  <c r="AL64" i="4"/>
  <c r="AK64" i="4"/>
  <c r="AH64" i="4"/>
  <c r="AG64" i="4"/>
  <c r="AD64" i="4"/>
  <c r="AC64" i="4"/>
  <c r="Z64" i="4"/>
  <c r="Y64" i="4"/>
  <c r="V64" i="4"/>
  <c r="U64" i="4"/>
  <c r="R64" i="4"/>
  <c r="Q64" i="4"/>
  <c r="N64" i="4"/>
  <c r="M64" i="4"/>
  <c r="J64" i="4"/>
  <c r="I64" i="4"/>
  <c r="AT63" i="4"/>
  <c r="AS63" i="4"/>
  <c r="AR63" i="4"/>
  <c r="AQ63" i="4"/>
  <c r="AP63" i="4"/>
  <c r="AO63" i="4"/>
  <c r="AL63" i="4"/>
  <c r="AK63" i="4"/>
  <c r="AH63" i="4"/>
  <c r="AG63" i="4"/>
  <c r="AD63" i="4"/>
  <c r="AC63" i="4"/>
  <c r="Z63" i="4"/>
  <c r="Y63" i="4"/>
  <c r="V63" i="4"/>
  <c r="U63" i="4"/>
  <c r="R63" i="4"/>
  <c r="Q63" i="4"/>
  <c r="N63" i="4"/>
  <c r="M63" i="4"/>
  <c r="J63" i="4"/>
  <c r="I63" i="4"/>
  <c r="AT62" i="4"/>
  <c r="AS62" i="4"/>
  <c r="AR62" i="4"/>
  <c r="AQ62" i="4"/>
  <c r="AP62" i="4"/>
  <c r="AO62" i="4"/>
  <c r="AL62" i="4"/>
  <c r="AK62" i="4"/>
  <c r="AH62" i="4"/>
  <c r="AG62" i="4"/>
  <c r="AD62" i="4"/>
  <c r="AC62" i="4"/>
  <c r="Z62" i="4"/>
  <c r="Y62" i="4"/>
  <c r="V62" i="4"/>
  <c r="U62" i="4"/>
  <c r="R62" i="4"/>
  <c r="Q62" i="4"/>
  <c r="N62" i="4"/>
  <c r="M62" i="4"/>
  <c r="J62" i="4"/>
  <c r="I62" i="4"/>
  <c r="AT61" i="4"/>
  <c r="AS61" i="4"/>
  <c r="AR61" i="4"/>
  <c r="AQ61" i="4"/>
  <c r="AP61" i="4"/>
  <c r="AO61" i="4"/>
  <c r="AL61" i="4"/>
  <c r="AK61" i="4"/>
  <c r="AH61" i="4"/>
  <c r="AG61" i="4"/>
  <c r="AD61" i="4"/>
  <c r="AC61" i="4"/>
  <c r="Z61" i="4"/>
  <c r="Y61" i="4"/>
  <c r="V61" i="4"/>
  <c r="U61" i="4"/>
  <c r="R61" i="4"/>
  <c r="Q61" i="4"/>
  <c r="N61" i="4"/>
  <c r="M61" i="4"/>
  <c r="J61" i="4"/>
  <c r="I61" i="4"/>
  <c r="AT60" i="4"/>
  <c r="AS60" i="4"/>
  <c r="AR60" i="4"/>
  <c r="AQ60" i="4"/>
  <c r="AP60" i="4"/>
  <c r="AO60" i="4"/>
  <c r="AL60" i="4"/>
  <c r="AK60" i="4"/>
  <c r="AH60" i="4"/>
  <c r="AG60" i="4"/>
  <c r="AD60" i="4"/>
  <c r="AC60" i="4"/>
  <c r="Z60" i="4"/>
  <c r="Y60" i="4"/>
  <c r="V60" i="4"/>
  <c r="U60" i="4"/>
  <c r="R60" i="4"/>
  <c r="Q60" i="4"/>
  <c r="N60" i="4"/>
  <c r="M60" i="4"/>
  <c r="J60" i="4"/>
  <c r="I60" i="4"/>
  <c r="AT59" i="4"/>
  <c r="AS59" i="4"/>
  <c r="AR59" i="4"/>
  <c r="AQ59" i="4"/>
  <c r="AP59" i="4"/>
  <c r="AO59" i="4"/>
  <c r="AL59" i="4"/>
  <c r="AK59" i="4"/>
  <c r="AH59" i="4"/>
  <c r="AG59" i="4"/>
  <c r="AD59" i="4"/>
  <c r="AC59" i="4"/>
  <c r="Z59" i="4"/>
  <c r="Y59" i="4"/>
  <c r="V59" i="4"/>
  <c r="U59" i="4"/>
  <c r="R59" i="4"/>
  <c r="Q59" i="4"/>
  <c r="N59" i="4"/>
  <c r="M59" i="4"/>
  <c r="J59" i="4"/>
  <c r="I59" i="4"/>
  <c r="AT58" i="4"/>
  <c r="AS58" i="4"/>
  <c r="AR58" i="4"/>
  <c r="AQ58" i="4"/>
  <c r="AP58" i="4"/>
  <c r="AO58" i="4"/>
  <c r="AL58" i="4"/>
  <c r="AK58" i="4"/>
  <c r="AH58" i="4"/>
  <c r="AG58" i="4"/>
  <c r="AD58" i="4"/>
  <c r="AC58" i="4"/>
  <c r="Z58" i="4"/>
  <c r="Y58" i="4"/>
  <c r="V58" i="4"/>
  <c r="U58" i="4"/>
  <c r="R58" i="4"/>
  <c r="Q58" i="4"/>
  <c r="N58" i="4"/>
  <c r="M58" i="4"/>
  <c r="J58" i="4"/>
  <c r="I58" i="4"/>
  <c r="AT57" i="4"/>
  <c r="AS57" i="4"/>
  <c r="AR57" i="4"/>
  <c r="AQ57" i="4"/>
  <c r="AP57" i="4"/>
  <c r="AO57" i="4"/>
  <c r="AL57" i="4"/>
  <c r="AK57" i="4"/>
  <c r="AH57" i="4"/>
  <c r="AG57" i="4"/>
  <c r="AD57" i="4"/>
  <c r="AC57" i="4"/>
  <c r="Z57" i="4"/>
  <c r="Y57" i="4"/>
  <c r="V57" i="4"/>
  <c r="U57" i="4"/>
  <c r="R57" i="4"/>
  <c r="Q57" i="4"/>
  <c r="N57" i="4"/>
  <c r="M57" i="4"/>
  <c r="J57" i="4"/>
  <c r="I57" i="4"/>
  <c r="AT56" i="4"/>
  <c r="AS56" i="4"/>
  <c r="AR56" i="4"/>
  <c r="AQ56" i="4"/>
  <c r="AP56" i="4"/>
  <c r="AO56" i="4"/>
  <c r="AL56" i="4"/>
  <c r="AK56" i="4"/>
  <c r="AH56" i="4"/>
  <c r="AG56" i="4"/>
  <c r="AD56" i="4"/>
  <c r="AC56" i="4"/>
  <c r="Z56" i="4"/>
  <c r="Y56" i="4"/>
  <c r="V56" i="4"/>
  <c r="U56" i="4"/>
  <c r="R56" i="4"/>
  <c r="Q56" i="4"/>
  <c r="N56" i="4"/>
  <c r="M56" i="4"/>
  <c r="J56" i="4"/>
  <c r="I56" i="4"/>
  <c r="AT55" i="4"/>
  <c r="AS55" i="4"/>
  <c r="AR55" i="4"/>
  <c r="AQ55" i="4"/>
  <c r="AP55" i="4"/>
  <c r="AO55" i="4"/>
  <c r="AL55" i="4"/>
  <c r="AK55" i="4"/>
  <c r="AH55" i="4"/>
  <c r="AG55" i="4"/>
  <c r="AD55" i="4"/>
  <c r="AC55" i="4"/>
  <c r="Z55" i="4"/>
  <c r="Y55" i="4"/>
  <c r="V55" i="4"/>
  <c r="U55" i="4"/>
  <c r="R55" i="4"/>
  <c r="Q55" i="4"/>
  <c r="N55" i="4"/>
  <c r="M55" i="4"/>
  <c r="J55" i="4"/>
  <c r="I55" i="4"/>
  <c r="AT54" i="4"/>
  <c r="AS54" i="4"/>
  <c r="AR54" i="4"/>
  <c r="AQ54" i="4"/>
  <c r="R54" i="4"/>
  <c r="Q54" i="4"/>
  <c r="N54" i="4"/>
  <c r="M54" i="4"/>
  <c r="J54" i="4"/>
  <c r="I54" i="4"/>
  <c r="AT53" i="4"/>
  <c r="AS53" i="4"/>
  <c r="AR53" i="4"/>
  <c r="AQ53" i="4"/>
  <c r="AP53" i="4"/>
  <c r="AO53" i="4"/>
  <c r="AL53" i="4"/>
  <c r="AK53" i="4"/>
  <c r="AH53" i="4"/>
  <c r="AG53" i="4"/>
  <c r="AD53" i="4"/>
  <c r="AC53" i="4"/>
  <c r="Z53" i="4"/>
  <c r="Y53" i="4"/>
  <c r="V53" i="4"/>
  <c r="U53" i="4"/>
  <c r="R53" i="4"/>
  <c r="Q53" i="4"/>
  <c r="N53" i="4"/>
  <c r="M53" i="4"/>
  <c r="J53" i="4"/>
  <c r="I53" i="4"/>
  <c r="AT52" i="4"/>
  <c r="AS52" i="4"/>
  <c r="AR52" i="4"/>
  <c r="AQ52" i="4"/>
  <c r="R52" i="4"/>
  <c r="Q52" i="4"/>
  <c r="N52" i="4"/>
  <c r="M52" i="4"/>
  <c r="J52" i="4"/>
  <c r="I52" i="4"/>
  <c r="AT51" i="4"/>
  <c r="AS51" i="4"/>
  <c r="AR51" i="4"/>
  <c r="AQ51" i="4"/>
  <c r="R51" i="4"/>
  <c r="Q51" i="4"/>
  <c r="N51" i="4"/>
  <c r="M51" i="4"/>
  <c r="J51" i="4"/>
  <c r="I51" i="4"/>
  <c r="AT50" i="4"/>
  <c r="AS50" i="4"/>
  <c r="AR50" i="4"/>
  <c r="AQ50" i="4"/>
  <c r="R50" i="4"/>
  <c r="Q50" i="4"/>
  <c r="N50" i="4"/>
  <c r="M50" i="4"/>
  <c r="J50" i="4"/>
  <c r="I50" i="4"/>
  <c r="AT49" i="4"/>
  <c r="AS49" i="4"/>
  <c r="AR49" i="4"/>
  <c r="AQ49" i="4"/>
  <c r="R49" i="4"/>
  <c r="Q49" i="4"/>
  <c r="N49" i="4"/>
  <c r="M49" i="4"/>
  <c r="J49" i="4"/>
  <c r="I49" i="4"/>
  <c r="AT48" i="4"/>
  <c r="AS48" i="4"/>
  <c r="AR48" i="4"/>
  <c r="AQ48" i="4"/>
  <c r="R48" i="4"/>
  <c r="Q48" i="4"/>
  <c r="N48" i="4"/>
  <c r="M48" i="4"/>
  <c r="J48" i="4"/>
  <c r="I48" i="4"/>
  <c r="AT47" i="4"/>
  <c r="AS47" i="4"/>
  <c r="AR47" i="4"/>
  <c r="AQ47" i="4"/>
  <c r="R47" i="4"/>
  <c r="Q47" i="4"/>
  <c r="N47" i="4"/>
  <c r="M47" i="4"/>
  <c r="J47" i="4"/>
  <c r="I47" i="4"/>
  <c r="AT46" i="4"/>
  <c r="AS46" i="4"/>
  <c r="AR46" i="4"/>
  <c r="AQ46" i="4"/>
  <c r="R46" i="4"/>
  <c r="Q46" i="4"/>
  <c r="N46" i="4"/>
  <c r="M46" i="4"/>
  <c r="J46" i="4"/>
  <c r="I46" i="4"/>
  <c r="AT45" i="4"/>
  <c r="AS45" i="4"/>
  <c r="AR45" i="4"/>
  <c r="AQ45" i="4"/>
  <c r="AP45" i="4"/>
  <c r="AO45" i="4"/>
  <c r="AL45" i="4"/>
  <c r="AK45" i="4"/>
  <c r="AH45" i="4"/>
  <c r="AG45" i="4"/>
  <c r="AD45" i="4"/>
  <c r="AC45" i="4"/>
  <c r="Z45" i="4"/>
  <c r="Y45" i="4"/>
  <c r="V45" i="4"/>
  <c r="U45" i="4"/>
  <c r="R45" i="4"/>
  <c r="Q45" i="4"/>
  <c r="N45" i="4"/>
  <c r="M45" i="4"/>
  <c r="J45" i="4"/>
  <c r="I45" i="4"/>
  <c r="AQ44" i="4"/>
  <c r="AT43" i="4"/>
  <c r="AS43" i="4"/>
  <c r="AR43" i="4"/>
  <c r="AQ43" i="4"/>
  <c r="R43" i="4"/>
  <c r="Q43" i="4"/>
  <c r="N43" i="4"/>
  <c r="M43" i="4"/>
  <c r="J43" i="4"/>
  <c r="I43" i="4"/>
  <c r="AT42" i="4"/>
  <c r="AS42" i="4"/>
  <c r="AR42" i="4"/>
  <c r="AQ42" i="4"/>
  <c r="AP42" i="4"/>
  <c r="AO42" i="4"/>
  <c r="AN42" i="4"/>
  <c r="AM42" i="4"/>
  <c r="AL42" i="4"/>
  <c r="AK42" i="4"/>
  <c r="AJ42" i="4"/>
  <c r="AI42" i="4"/>
  <c r="AH42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AT41" i="4"/>
  <c r="AS41" i="4"/>
  <c r="AR41" i="4"/>
  <c r="AQ41" i="4"/>
  <c r="AP41" i="4"/>
  <c r="AO41" i="4"/>
  <c r="AL41" i="4"/>
  <c r="AK41" i="4"/>
  <c r="AH41" i="4"/>
  <c r="AG41" i="4"/>
  <c r="AD41" i="4"/>
  <c r="AC41" i="4"/>
  <c r="Z41" i="4"/>
  <c r="Y41" i="4"/>
  <c r="V41" i="4"/>
  <c r="U41" i="4"/>
  <c r="R41" i="4"/>
  <c r="Q41" i="4"/>
  <c r="N41" i="4"/>
  <c r="M41" i="4"/>
  <c r="J41" i="4"/>
  <c r="I41" i="4"/>
  <c r="AQ40" i="4"/>
  <c r="AT38" i="4"/>
  <c r="AS38" i="4"/>
  <c r="AR38" i="4"/>
  <c r="AQ38" i="4"/>
  <c r="AP38" i="4"/>
  <c r="AO38" i="4"/>
  <c r="AL38" i="4"/>
  <c r="AK38" i="4"/>
  <c r="AH38" i="4"/>
  <c r="AG38" i="4"/>
  <c r="AD38" i="4"/>
  <c r="AC38" i="4"/>
  <c r="Z38" i="4"/>
  <c r="Y38" i="4"/>
  <c r="V38" i="4"/>
  <c r="U38" i="4"/>
  <c r="R38" i="4"/>
  <c r="Q38" i="4"/>
  <c r="N38" i="4"/>
  <c r="M38" i="4"/>
  <c r="J38" i="4"/>
  <c r="I38" i="4"/>
  <c r="AT37" i="4"/>
  <c r="AS37" i="4"/>
  <c r="AR37" i="4"/>
  <c r="AQ37" i="4"/>
  <c r="AP37" i="4"/>
  <c r="AO37" i="4"/>
  <c r="AL37" i="4"/>
  <c r="AK37" i="4"/>
  <c r="AH37" i="4"/>
  <c r="AG37" i="4"/>
  <c r="AD37" i="4"/>
  <c r="AC37" i="4"/>
  <c r="Z37" i="4"/>
  <c r="Y37" i="4"/>
  <c r="V37" i="4"/>
  <c r="U37" i="4"/>
  <c r="R37" i="4"/>
  <c r="Q37" i="4"/>
  <c r="N37" i="4"/>
  <c r="M37" i="4"/>
  <c r="J37" i="4"/>
  <c r="I37" i="4"/>
  <c r="AT36" i="4"/>
  <c r="AS36" i="4"/>
  <c r="AR36" i="4"/>
  <c r="AQ36" i="4"/>
  <c r="R36" i="4"/>
  <c r="Q36" i="4"/>
  <c r="N36" i="4"/>
  <c r="M36" i="4"/>
  <c r="J36" i="4"/>
  <c r="I36" i="4"/>
  <c r="AT35" i="4"/>
  <c r="AS35" i="4"/>
  <c r="AR35" i="4"/>
  <c r="AQ35" i="4"/>
  <c r="AP35" i="4"/>
  <c r="AO35" i="4"/>
  <c r="AL35" i="4"/>
  <c r="AK35" i="4"/>
  <c r="AH35" i="4"/>
  <c r="AG35" i="4"/>
  <c r="AD35" i="4"/>
  <c r="AC35" i="4"/>
  <c r="Z35" i="4"/>
  <c r="Y35" i="4"/>
  <c r="V35" i="4"/>
  <c r="U35" i="4"/>
  <c r="R35" i="4"/>
  <c r="Q35" i="4"/>
  <c r="N35" i="4"/>
  <c r="M35" i="4"/>
  <c r="J35" i="4"/>
  <c r="I35" i="4"/>
  <c r="AT34" i="4"/>
  <c r="AS34" i="4"/>
  <c r="AR34" i="4"/>
  <c r="AQ34" i="4"/>
  <c r="AP34" i="4"/>
  <c r="AO34" i="4"/>
  <c r="AL34" i="4"/>
  <c r="AK34" i="4"/>
  <c r="AH34" i="4"/>
  <c r="AG34" i="4"/>
  <c r="AD34" i="4"/>
  <c r="AC34" i="4"/>
  <c r="Z34" i="4"/>
  <c r="Y34" i="4"/>
  <c r="V34" i="4"/>
  <c r="U34" i="4"/>
  <c r="R34" i="4"/>
  <c r="Q34" i="4"/>
  <c r="N34" i="4"/>
  <c r="M34" i="4"/>
  <c r="J34" i="4"/>
  <c r="I34" i="4"/>
  <c r="AT33" i="4"/>
  <c r="AS33" i="4"/>
  <c r="AR33" i="4"/>
  <c r="AQ33" i="4"/>
  <c r="AP33" i="4"/>
  <c r="AO33" i="4"/>
  <c r="AL33" i="4"/>
  <c r="AK33" i="4"/>
  <c r="AH33" i="4"/>
  <c r="AG33" i="4"/>
  <c r="AD33" i="4"/>
  <c r="AC33" i="4"/>
  <c r="Z33" i="4"/>
  <c r="Y33" i="4"/>
  <c r="V33" i="4"/>
  <c r="U33" i="4"/>
  <c r="R33" i="4"/>
  <c r="Q33" i="4"/>
  <c r="N33" i="4"/>
  <c r="M33" i="4"/>
  <c r="J33" i="4"/>
  <c r="I33" i="4"/>
  <c r="AT32" i="4"/>
  <c r="AS32" i="4"/>
  <c r="AR32" i="4"/>
  <c r="AQ32" i="4"/>
  <c r="AP32" i="4"/>
  <c r="AO32" i="4"/>
  <c r="AL32" i="4"/>
  <c r="AK32" i="4"/>
  <c r="AH32" i="4"/>
  <c r="AG32" i="4"/>
  <c r="AD32" i="4"/>
  <c r="AC32" i="4"/>
  <c r="Z32" i="4"/>
  <c r="Y32" i="4"/>
  <c r="V32" i="4"/>
  <c r="U32" i="4"/>
  <c r="R32" i="4"/>
  <c r="Q32" i="4"/>
  <c r="N32" i="4"/>
  <c r="M32" i="4"/>
  <c r="J32" i="4"/>
  <c r="I32" i="4"/>
  <c r="AT31" i="4"/>
  <c r="AS31" i="4"/>
  <c r="AR31" i="4"/>
  <c r="AQ31" i="4"/>
  <c r="R31" i="4"/>
  <c r="Q31" i="4"/>
  <c r="N31" i="4"/>
  <c r="M31" i="4"/>
  <c r="J31" i="4"/>
  <c r="I31" i="4"/>
  <c r="AT30" i="4"/>
  <c r="AS30" i="4"/>
  <c r="AR30" i="4"/>
  <c r="AQ30" i="4"/>
  <c r="AP30" i="4"/>
  <c r="AO30" i="4"/>
  <c r="AL30" i="4"/>
  <c r="AK30" i="4"/>
  <c r="AH30" i="4"/>
  <c r="AG30" i="4"/>
  <c r="AD30" i="4"/>
  <c r="AC30" i="4"/>
  <c r="Z30" i="4"/>
  <c r="Y30" i="4"/>
  <c r="V30" i="4"/>
  <c r="U30" i="4"/>
  <c r="R30" i="4"/>
  <c r="Q30" i="4"/>
  <c r="N30" i="4"/>
  <c r="M30" i="4"/>
  <c r="J30" i="4"/>
  <c r="I30" i="4"/>
  <c r="AT29" i="4"/>
  <c r="AS29" i="4"/>
  <c r="AR29" i="4"/>
  <c r="AQ29" i="4"/>
  <c r="AP29" i="4"/>
  <c r="AO29" i="4"/>
  <c r="AL29" i="4"/>
  <c r="AK29" i="4"/>
  <c r="AH29" i="4"/>
  <c r="AG29" i="4"/>
  <c r="AD29" i="4"/>
  <c r="AC29" i="4"/>
  <c r="Z29" i="4"/>
  <c r="Y29" i="4"/>
  <c r="V29" i="4"/>
  <c r="U29" i="4"/>
  <c r="R29" i="4"/>
  <c r="Q29" i="4"/>
  <c r="N29" i="4"/>
  <c r="M29" i="4"/>
  <c r="J29" i="4"/>
  <c r="I29" i="4"/>
  <c r="AT28" i="4"/>
  <c r="AS28" i="4"/>
  <c r="AR28" i="4"/>
  <c r="AQ28" i="4"/>
  <c r="R28" i="4"/>
  <c r="Q28" i="4"/>
  <c r="N28" i="4"/>
  <c r="M28" i="4"/>
  <c r="J28" i="4"/>
  <c r="I28" i="4"/>
  <c r="AT27" i="4"/>
  <c r="AS27" i="4"/>
  <c r="AR27" i="4"/>
  <c r="AQ27" i="4"/>
  <c r="AP27" i="4"/>
  <c r="AO27" i="4"/>
  <c r="AL27" i="4"/>
  <c r="AK27" i="4"/>
  <c r="AH27" i="4"/>
  <c r="AG27" i="4"/>
  <c r="AD27" i="4"/>
  <c r="AC27" i="4"/>
  <c r="Z27" i="4"/>
  <c r="Y27" i="4"/>
  <c r="V27" i="4"/>
  <c r="U27" i="4"/>
  <c r="R27" i="4"/>
  <c r="Q27" i="4"/>
  <c r="N27" i="4"/>
  <c r="M27" i="4"/>
  <c r="J27" i="4"/>
  <c r="I27" i="4"/>
  <c r="AT26" i="4"/>
  <c r="AS26" i="4"/>
  <c r="AR26" i="4"/>
  <c r="AQ26" i="4"/>
  <c r="AP26" i="4"/>
  <c r="AO26" i="4"/>
  <c r="AL26" i="4"/>
  <c r="AK26" i="4"/>
  <c r="AH26" i="4"/>
  <c r="AG26" i="4"/>
  <c r="AD26" i="4"/>
  <c r="AC26" i="4"/>
  <c r="Z26" i="4"/>
  <c r="Y26" i="4"/>
  <c r="V26" i="4"/>
  <c r="U26" i="4"/>
  <c r="R26" i="4"/>
  <c r="Q26" i="4"/>
  <c r="N26" i="4"/>
  <c r="M26" i="4"/>
  <c r="J26" i="4"/>
  <c r="I26" i="4"/>
  <c r="AT25" i="4"/>
  <c r="AS25" i="4"/>
  <c r="AR25" i="4"/>
  <c r="AQ25" i="4"/>
  <c r="AP25" i="4"/>
  <c r="AO25" i="4"/>
  <c r="AL25" i="4"/>
  <c r="AK25" i="4"/>
  <c r="AH25" i="4"/>
  <c r="AG25" i="4"/>
  <c r="AD25" i="4"/>
  <c r="AC25" i="4"/>
  <c r="Z25" i="4"/>
  <c r="Y25" i="4"/>
  <c r="V25" i="4"/>
  <c r="U25" i="4"/>
  <c r="R25" i="4"/>
  <c r="Q25" i="4"/>
  <c r="N25" i="4"/>
  <c r="M25" i="4"/>
  <c r="J25" i="4"/>
  <c r="I25" i="4"/>
  <c r="AT24" i="4"/>
  <c r="AS24" i="4"/>
  <c r="AR24" i="4"/>
  <c r="AQ24" i="4"/>
  <c r="AP24" i="4"/>
  <c r="AO24" i="4"/>
  <c r="AL24" i="4"/>
  <c r="AK24" i="4"/>
  <c r="AH24" i="4"/>
  <c r="AG24" i="4"/>
  <c r="AD24" i="4"/>
  <c r="AC24" i="4"/>
  <c r="Z24" i="4"/>
  <c r="Y24" i="4"/>
  <c r="V24" i="4"/>
  <c r="U24" i="4"/>
  <c r="R24" i="4"/>
  <c r="Q24" i="4"/>
  <c r="N24" i="4"/>
  <c r="M24" i="4"/>
  <c r="J24" i="4"/>
  <c r="I24" i="4"/>
  <c r="AT23" i="4"/>
  <c r="AS23" i="4"/>
  <c r="AR23" i="4"/>
  <c r="AQ23" i="4"/>
  <c r="AP23" i="4"/>
  <c r="AO23" i="4"/>
  <c r="AL23" i="4"/>
  <c r="AK23" i="4"/>
  <c r="AH23" i="4"/>
  <c r="AG23" i="4"/>
  <c r="AD23" i="4"/>
  <c r="AC23" i="4"/>
  <c r="Z23" i="4"/>
  <c r="Y23" i="4"/>
  <c r="V23" i="4"/>
  <c r="U23" i="4"/>
  <c r="R23" i="4"/>
  <c r="Q23" i="4"/>
  <c r="N23" i="4"/>
  <c r="M23" i="4"/>
  <c r="J23" i="4"/>
  <c r="I23" i="4"/>
  <c r="AT22" i="4"/>
  <c r="AS22" i="4"/>
  <c r="AR22" i="4"/>
  <c r="AQ22" i="4"/>
  <c r="AP22" i="4"/>
  <c r="AO22" i="4"/>
  <c r="AL22" i="4"/>
  <c r="AK22" i="4"/>
  <c r="AH22" i="4"/>
  <c r="AG22" i="4"/>
  <c r="AD22" i="4"/>
  <c r="AC22" i="4"/>
  <c r="Z22" i="4"/>
  <c r="Y22" i="4"/>
  <c r="V22" i="4"/>
  <c r="U22" i="4"/>
  <c r="R22" i="4"/>
  <c r="Q22" i="4"/>
  <c r="N22" i="4"/>
  <c r="M22" i="4"/>
  <c r="J22" i="4"/>
  <c r="I22" i="4"/>
  <c r="AT21" i="4"/>
  <c r="AS21" i="4"/>
  <c r="AR21" i="4"/>
  <c r="AQ21" i="4"/>
  <c r="AP21" i="4"/>
  <c r="AO21" i="4"/>
  <c r="AL21" i="4"/>
  <c r="AK21" i="4"/>
  <c r="AH21" i="4"/>
  <c r="AG21" i="4"/>
  <c r="AD21" i="4"/>
  <c r="AC21" i="4"/>
  <c r="Z21" i="4"/>
  <c r="Y21" i="4"/>
  <c r="V21" i="4"/>
  <c r="U21" i="4"/>
  <c r="R21" i="4"/>
  <c r="Q21" i="4"/>
  <c r="N21" i="4"/>
  <c r="M21" i="4"/>
  <c r="J21" i="4"/>
  <c r="I21" i="4"/>
  <c r="AT20" i="4"/>
  <c r="AS20" i="4"/>
  <c r="AR20" i="4"/>
  <c r="AQ20" i="4"/>
  <c r="AP20" i="4"/>
  <c r="AO20" i="4"/>
  <c r="AL20" i="4"/>
  <c r="AK20" i="4"/>
  <c r="AH20" i="4"/>
  <c r="AG20" i="4"/>
  <c r="AD20" i="4"/>
  <c r="AC20" i="4"/>
  <c r="Z20" i="4"/>
  <c r="Y20" i="4"/>
  <c r="V20" i="4"/>
  <c r="U20" i="4"/>
  <c r="R20" i="4"/>
  <c r="Q20" i="4"/>
  <c r="N20" i="4"/>
  <c r="M20" i="4"/>
  <c r="J20" i="4"/>
  <c r="I20" i="4"/>
  <c r="AT19" i="4"/>
  <c r="AS19" i="4"/>
  <c r="AR19" i="4"/>
  <c r="AQ19" i="4"/>
  <c r="AP19" i="4"/>
  <c r="AO19" i="4"/>
  <c r="AL19" i="4"/>
  <c r="AK19" i="4"/>
  <c r="AH19" i="4"/>
  <c r="AG19" i="4"/>
  <c r="AD19" i="4"/>
  <c r="AC19" i="4"/>
  <c r="Z19" i="4"/>
  <c r="Y19" i="4"/>
  <c r="V19" i="4"/>
  <c r="U19" i="4"/>
  <c r="R19" i="4"/>
  <c r="Q19" i="4"/>
  <c r="N19" i="4"/>
  <c r="M19" i="4"/>
  <c r="J19" i="4"/>
  <c r="I19" i="4"/>
  <c r="AT18" i="4"/>
  <c r="AS18" i="4"/>
  <c r="AR18" i="4"/>
  <c r="AQ18" i="4"/>
  <c r="AP18" i="4"/>
  <c r="AO18" i="4"/>
  <c r="AL18" i="4"/>
  <c r="AK18" i="4"/>
  <c r="AH18" i="4"/>
  <c r="AG18" i="4"/>
  <c r="AD18" i="4"/>
  <c r="AC18" i="4"/>
  <c r="Z18" i="4"/>
  <c r="Y18" i="4"/>
  <c r="V18" i="4"/>
  <c r="U18" i="4"/>
  <c r="R18" i="4"/>
  <c r="Q18" i="4"/>
  <c r="N18" i="4"/>
  <c r="M18" i="4"/>
  <c r="J18" i="4"/>
  <c r="I18" i="4"/>
  <c r="AT17" i="4"/>
  <c r="AS17" i="4"/>
  <c r="AR17" i="4"/>
  <c r="AQ17" i="4"/>
  <c r="AP17" i="4"/>
  <c r="AO17" i="4"/>
  <c r="AL17" i="4"/>
  <c r="AK17" i="4"/>
  <c r="AH17" i="4"/>
  <c r="AG17" i="4"/>
  <c r="AD17" i="4"/>
  <c r="AC17" i="4"/>
  <c r="Z17" i="4"/>
  <c r="Y17" i="4"/>
  <c r="V17" i="4"/>
  <c r="U17" i="4"/>
  <c r="R17" i="4"/>
  <c r="Q17" i="4"/>
  <c r="N17" i="4"/>
  <c r="M17" i="4"/>
  <c r="J17" i="4"/>
  <c r="I17" i="4"/>
  <c r="AT16" i="4"/>
  <c r="AS16" i="4"/>
  <c r="AR16" i="4"/>
  <c r="AQ16" i="4"/>
  <c r="AP16" i="4"/>
  <c r="AO16" i="4"/>
  <c r="AL16" i="4"/>
  <c r="AK16" i="4"/>
  <c r="AH16" i="4"/>
  <c r="AG16" i="4"/>
  <c r="AD16" i="4"/>
  <c r="AC16" i="4"/>
  <c r="Z16" i="4"/>
  <c r="Y16" i="4"/>
  <c r="V16" i="4"/>
  <c r="U16" i="4"/>
  <c r="R16" i="4"/>
  <c r="Q16" i="4"/>
  <c r="N16" i="4"/>
  <c r="M16" i="4"/>
  <c r="J16" i="4"/>
  <c r="I16" i="4"/>
  <c r="AT15" i="4"/>
  <c r="AS15" i="4"/>
  <c r="AR15" i="4"/>
  <c r="AQ15" i="4"/>
  <c r="AP15" i="4"/>
  <c r="AO15" i="4"/>
  <c r="AL15" i="4"/>
  <c r="AK15" i="4"/>
  <c r="AH15" i="4"/>
  <c r="AG15" i="4"/>
  <c r="AD15" i="4"/>
  <c r="AC15" i="4"/>
  <c r="Z15" i="4"/>
  <c r="Y15" i="4"/>
  <c r="V15" i="4"/>
  <c r="U15" i="4"/>
  <c r="R15" i="4"/>
  <c r="Q15" i="4"/>
  <c r="N15" i="4"/>
  <c r="M15" i="4"/>
  <c r="J15" i="4"/>
  <c r="I15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AQ11" i="4"/>
  <c r="AT10" i="4"/>
  <c r="AS10" i="4"/>
  <c r="AR10" i="4"/>
  <c r="AQ10" i="4"/>
  <c r="AP10" i="4"/>
  <c r="AO10" i="4"/>
  <c r="AL10" i="4"/>
  <c r="AK10" i="4"/>
  <c r="AH10" i="4"/>
  <c r="AG10" i="4"/>
  <c r="AD10" i="4"/>
  <c r="AC10" i="4"/>
  <c r="Z10" i="4"/>
  <c r="Y10" i="4"/>
  <c r="V10" i="4"/>
  <c r="U10" i="4"/>
  <c r="R10" i="4"/>
  <c r="Q10" i="4"/>
  <c r="N10" i="4"/>
  <c r="M10" i="4"/>
  <c r="J10" i="4"/>
  <c r="I10" i="4"/>
  <c r="AT9" i="4"/>
  <c r="AS9" i="4"/>
  <c r="AR9" i="4"/>
  <c r="AQ9" i="4"/>
  <c r="AP9" i="4"/>
  <c r="AO9" i="4"/>
  <c r="AL9" i="4"/>
  <c r="AK9" i="4"/>
  <c r="AH9" i="4"/>
  <c r="AG9" i="4"/>
  <c r="AD9" i="4"/>
  <c r="AC9" i="4"/>
  <c r="Z9" i="4"/>
  <c r="Y9" i="4"/>
  <c r="V9" i="4"/>
  <c r="U9" i="4"/>
  <c r="R9" i="4"/>
  <c r="Q9" i="4"/>
  <c r="N9" i="4"/>
  <c r="M9" i="4"/>
  <c r="J9" i="4"/>
  <c r="I9" i="4"/>
  <c r="AT8" i="4"/>
  <c r="AS8" i="4"/>
  <c r="AR8" i="4"/>
  <c r="AQ8" i="4"/>
  <c r="AP8" i="4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AT7" i="4"/>
  <c r="AS7" i="4"/>
  <c r="AR7" i="4"/>
  <c r="AQ7" i="4"/>
  <c r="AP7" i="4"/>
  <c r="AO7" i="4"/>
  <c r="AL7" i="4"/>
  <c r="AK7" i="4"/>
  <c r="AH7" i="4"/>
  <c r="AG7" i="4"/>
  <c r="AD7" i="4"/>
  <c r="AC7" i="4"/>
  <c r="Z7" i="4"/>
  <c r="Y7" i="4"/>
  <c r="V7" i="4"/>
  <c r="U7" i="4"/>
  <c r="R7" i="4"/>
  <c r="Q7" i="4"/>
  <c r="N7" i="4"/>
  <c r="M7" i="4"/>
  <c r="J7" i="4"/>
  <c r="I7" i="4"/>
  <c r="AT6" i="4"/>
  <c r="AS6" i="4"/>
  <c r="AR6" i="4"/>
  <c r="AQ6" i="4"/>
  <c r="AP6" i="4"/>
  <c r="AO6" i="4"/>
  <c r="AL6" i="4"/>
  <c r="AK6" i="4"/>
  <c r="AH6" i="4"/>
  <c r="AG6" i="4"/>
  <c r="AD6" i="4"/>
  <c r="AC6" i="4"/>
  <c r="Z6" i="4"/>
  <c r="Y6" i="4"/>
  <c r="V6" i="4"/>
  <c r="U6" i="4"/>
  <c r="R6" i="4"/>
  <c r="Q6" i="4"/>
  <c r="N6" i="4"/>
  <c r="M6" i="4"/>
  <c r="J6" i="4"/>
  <c r="I6" i="4"/>
  <c r="G41" i="3"/>
  <c r="G40" i="3"/>
  <c r="G39" i="3"/>
  <c r="G35" i="3"/>
  <c r="G34" i="3"/>
  <c r="G33" i="3"/>
  <c r="G19" i="3"/>
  <c r="G6" i="3"/>
  <c r="G5" i="3"/>
  <c r="I19" i="1"/>
  <c r="I18" i="1"/>
  <c r="I15" i="1"/>
  <c r="I12" i="1"/>
  <c r="I9" i="1"/>
  <c r="I4" i="1"/>
</calcChain>
</file>

<file path=xl/sharedStrings.xml><?xml version="1.0" encoding="utf-8"?>
<sst xmlns="http://schemas.openxmlformats.org/spreadsheetml/2006/main" count="800" uniqueCount="193">
  <si>
    <t>Type</t>
  </si>
  <si>
    <t>Date</t>
  </si>
  <si>
    <t>Num</t>
  </si>
  <si>
    <t>Due Date</t>
  </si>
  <si>
    <t>Aging</t>
  </si>
  <si>
    <t>Open Balance</t>
  </si>
  <si>
    <t>Cintas</t>
  </si>
  <si>
    <t>Total Cintas</t>
  </si>
  <si>
    <t>ENGIE RESOURCES</t>
  </si>
  <si>
    <t>Total ENGIE RESOURCES</t>
  </si>
  <si>
    <t>Reliant Energy</t>
  </si>
  <si>
    <t>Total Reliant Energy</t>
  </si>
  <si>
    <t>UNITED RENTALS</t>
  </si>
  <si>
    <t>Total UNITED RENTALS</t>
  </si>
  <si>
    <t>Water of Texas</t>
  </si>
  <si>
    <t>Total Water of Texas</t>
  </si>
  <si>
    <t>TOTAL</t>
  </si>
  <si>
    <t>Bill</t>
  </si>
  <si>
    <t>4262085723</t>
  </si>
  <si>
    <t>December</t>
  </si>
  <si>
    <t>May</t>
  </si>
  <si>
    <t>Nov</t>
  </si>
  <si>
    <t>November</t>
  </si>
  <si>
    <t>254307834</t>
  </si>
  <si>
    <t>38607259</t>
  </si>
  <si>
    <t>Memo</t>
  </si>
  <si>
    <t>Account</t>
  </si>
  <si>
    <t>Credit</t>
  </si>
  <si>
    <t>Affordable Electric</t>
  </si>
  <si>
    <t>Blue Wave Cleaning</t>
  </si>
  <si>
    <t>Blueline Shop</t>
  </si>
  <si>
    <t>COMCAST-XFINITY</t>
  </si>
  <si>
    <t>INTERNAL REVENUE SERVICE</t>
  </si>
  <si>
    <t>Larry Ripper</t>
  </si>
  <si>
    <t>Lowes</t>
  </si>
  <si>
    <t>MCCOYS</t>
  </si>
  <si>
    <t>Robert Lee Construction</t>
  </si>
  <si>
    <t>TMRS</t>
  </si>
  <si>
    <t>TSYS</t>
  </si>
  <si>
    <t>TX Health Benefits Pool</t>
  </si>
  <si>
    <t>Vericheck</t>
  </si>
  <si>
    <t>Bill Pmt -Check</t>
  </si>
  <si>
    <t>Check</t>
  </si>
  <si>
    <t>Liability Check</t>
  </si>
  <si>
    <t>2845</t>
  </si>
  <si>
    <t>BWCS109</t>
  </si>
  <si>
    <t>2847</t>
  </si>
  <si>
    <t>2849</t>
  </si>
  <si>
    <t>4272619152</t>
  </si>
  <si>
    <t>2848</t>
  </si>
  <si>
    <t>EFT</t>
  </si>
  <si>
    <t>603202695</t>
  </si>
  <si>
    <t>603202696</t>
  </si>
  <si>
    <t>616202698</t>
  </si>
  <si>
    <t>2850</t>
  </si>
  <si>
    <t>2211</t>
  </si>
  <si>
    <t>3411439020</t>
  </si>
  <si>
    <t>0013-01373067 &amp; 2695</t>
  </si>
  <si>
    <t>2843</t>
  </si>
  <si>
    <t>2844</t>
  </si>
  <si>
    <t>Invoice 260609</t>
  </si>
  <si>
    <t>74-2053043</t>
  </si>
  <si>
    <t>INV: 0013-01373067 &amp; 0013-137372695</t>
  </si>
  <si>
    <t>1391529</t>
  </si>
  <si>
    <t xml:space="preserve"> 3 Piling Repair, Material and Labor</t>
  </si>
  <si>
    <t>New Stairs, rear entrance for PD</t>
  </si>
  <si>
    <t>TMRS May 2026</t>
  </si>
  <si>
    <t>June 2026 Final Invoice</t>
  </si>
  <si>
    <t>2000 · Accounts Payable</t>
  </si>
  <si>
    <t>1001A · HOTEL FUND AMEGY</t>
  </si>
  <si>
    <t>Jun 26</t>
  </si>
  <si>
    <t>Ordinary Income/Expense</t>
  </si>
  <si>
    <t>Income</t>
  </si>
  <si>
    <t>3309 · HOTEL MOTEL TAXES DUE</t>
  </si>
  <si>
    <t>Total Income</t>
  </si>
  <si>
    <t>Gross Profit</t>
  </si>
  <si>
    <t>Expense</t>
  </si>
  <si>
    <t>4150 · FICA/SUTA</t>
  </si>
  <si>
    <t>4200 · HEALTH INSURANCE - PERSONNEL</t>
  </si>
  <si>
    <t>4300 · TMRS CITY PORTION</t>
  </si>
  <si>
    <t>4350 · SERVICE FEES</t>
  </si>
  <si>
    <t>4415 · Stahlman Remodel/Repair</t>
  </si>
  <si>
    <t>4415.1 · Stahlman Supplies</t>
  </si>
  <si>
    <t>4430 · STAHLMAN PARK - Utilities</t>
  </si>
  <si>
    <t>4515 · TOURISM PROMOTER</t>
  </si>
  <si>
    <t>4550 · Museum/Historical Expense</t>
  </si>
  <si>
    <t>Historical Expense</t>
  </si>
  <si>
    <t>4550 · Museum/Historical Expense - Other</t>
  </si>
  <si>
    <t>Total 4550 · Museum/Historical Expense</t>
  </si>
  <si>
    <t>4552 · INTERNET/TELEPHONE</t>
  </si>
  <si>
    <t>4560.1 · SPECIAL PROJECTS</t>
  </si>
  <si>
    <t>4560B · Special Events - Prep &amp; Maint.</t>
  </si>
  <si>
    <t>4560F · Special Events - Command Post</t>
  </si>
  <si>
    <t>4580 · PROFESSIONAL SERVICES</t>
  </si>
  <si>
    <t>4713 · BOAT RAMP- MTNCE/UPKEEP</t>
  </si>
  <si>
    <t>4715 · SURFSIDE SPLASH PARK Utilities</t>
  </si>
  <si>
    <t>4720 · Beach EMS Patrol</t>
  </si>
  <si>
    <t>4721 · Beach PD Patrol</t>
  </si>
  <si>
    <t>4730 · Museum Building Improvements</t>
  </si>
  <si>
    <t>6560 · Payroll Expenses</t>
  </si>
  <si>
    <t>City Hall Admin, Finance</t>
  </si>
  <si>
    <t>6560 · Payroll Expenses - Other</t>
  </si>
  <si>
    <t>Total 6560 · Payroll Expenses</t>
  </si>
  <si>
    <t>Total Expense</t>
  </si>
  <si>
    <t>Net Ordinary Income</t>
  </si>
  <si>
    <t>Other Income/Expense</t>
  </si>
  <si>
    <t>Other Income</t>
  </si>
  <si>
    <t>3400 · STATE PORTION HTL TAX -HB 1915</t>
  </si>
  <si>
    <t>Total Other Income</t>
  </si>
  <si>
    <t>Net Other Income</t>
  </si>
  <si>
    <t>Net Income</t>
  </si>
  <si>
    <t>Oct 25</t>
  </si>
  <si>
    <t>Budget</t>
  </si>
  <si>
    <t>$ Over Budget</t>
  </si>
  <si>
    <t>% of Budget</t>
  </si>
  <si>
    <t>Nov 25</t>
  </si>
  <si>
    <t>Dec 25</t>
  </si>
  <si>
    <t>Jan 26</t>
  </si>
  <si>
    <t>Feb 26</t>
  </si>
  <si>
    <t>Mar 26</t>
  </si>
  <si>
    <t>Apr 26</t>
  </si>
  <si>
    <t>May 26</t>
  </si>
  <si>
    <t>Oct '25 - Jun 26</t>
  </si>
  <si>
    <t>3309R · HB1915-Restricted</t>
  </si>
  <si>
    <t>3309 · HOTEL MOTEL TAXES DUE - Other</t>
  </si>
  <si>
    <t>Total 3309 · HOTEL MOTEL TAXES DUE</t>
  </si>
  <si>
    <t>3405 · Post Cards</t>
  </si>
  <si>
    <t>3602 · INTEREST EARNED</t>
  </si>
  <si>
    <t>3801 · Special Events</t>
  </si>
  <si>
    <t>4100 · PERSONNEL</t>
  </si>
  <si>
    <t>4103 · LONGEVITY PAY</t>
  </si>
  <si>
    <t>4105 · MILEAGE REIMBURSEMENT - CSR</t>
  </si>
  <si>
    <t>4390 · Office Supplies</t>
  </si>
  <si>
    <t>4400 · BEAUTIFICATION</t>
  </si>
  <si>
    <t>4401 · Fort Velasco Monument</t>
  </si>
  <si>
    <t>4405 · Hot/Mot Tax Remittance System</t>
  </si>
  <si>
    <t>4410 · PARK LANDSCAPE</t>
  </si>
  <si>
    <t>4450 · FLAG EXPENSE</t>
  </si>
  <si>
    <t>4483 · TRAIL MAINTENANCE</t>
  </si>
  <si>
    <t>4484 · Equipment/Vehicle Maintenance</t>
  </si>
  <si>
    <t>4510 · ADVERTISING EXPENSE</t>
  </si>
  <si>
    <t>4511 · Donations</t>
  </si>
  <si>
    <t>4520 · BROCHURE/MAP PRINTING</t>
  </si>
  <si>
    <t>4530 · BRAZOSPORT CHAMBER</t>
  </si>
  <si>
    <t>4540 · AUDIT EXPENSE</t>
  </si>
  <si>
    <t>4551 · Technology/Software</t>
  </si>
  <si>
    <t>4560 · SPECIAL EVENT</t>
  </si>
  <si>
    <t>4560A · Special Events - Entertainment</t>
  </si>
  <si>
    <t>4560C · Special Events - Refresh/Food</t>
  </si>
  <si>
    <t>4560D · Special Events -  Supplies</t>
  </si>
  <si>
    <t>4560E · Special Events - Salaries</t>
  </si>
  <si>
    <t>4570 · WEBMASTER</t>
  </si>
  <si>
    <t>4602 · TML LIABILTY INSURANCE</t>
  </si>
  <si>
    <t>4700 · RESERVE TEXPOOL EXPENSE</t>
  </si>
  <si>
    <t>4718 · SPLASH PARK MAINTENANCE</t>
  </si>
  <si>
    <t>4719 · Crabbing Pier</t>
  </si>
  <si>
    <t>4722 · Ins Stahlman Park</t>
  </si>
  <si>
    <t>4731 · Equipment / Vehicle purchase</t>
  </si>
  <si>
    <t>Name</t>
  </si>
  <si>
    <t>Paid Amount</t>
  </si>
  <si>
    <t>Original Amount</t>
  </si>
  <si>
    <t xml:space="preserve"> </t>
  </si>
  <si>
    <t>Paycheck</t>
  </si>
  <si>
    <t>11</t>
  </si>
  <si>
    <t>12</t>
  </si>
  <si>
    <t>2846</t>
  </si>
  <si>
    <t>106764</t>
  </si>
  <si>
    <t>603202609</t>
  </si>
  <si>
    <t>603202610</t>
  </si>
  <si>
    <t>603202611</t>
  </si>
  <si>
    <t>603202612</t>
  </si>
  <si>
    <t>603202613</t>
  </si>
  <si>
    <t>603202614</t>
  </si>
  <si>
    <t>603202615</t>
  </si>
  <si>
    <t>603202616</t>
  </si>
  <si>
    <t>616202601</t>
  </si>
  <si>
    <t>616202602</t>
  </si>
  <si>
    <t>616202603</t>
  </si>
  <si>
    <t>616202604</t>
  </si>
  <si>
    <t>616202605</t>
  </si>
  <si>
    <t>MICHAEL BAILEY</t>
  </si>
  <si>
    <t>Isaiah Miller</t>
  </si>
  <si>
    <t>Aleighsha Willman</t>
  </si>
  <si>
    <t>Amber T Calzada</t>
  </si>
  <si>
    <t>Carrie A Bolinger</t>
  </si>
  <si>
    <t>David F Calhoun</t>
  </si>
  <si>
    <t>Malachi Willman</t>
  </si>
  <si>
    <t>Marcus A Matejowsky</t>
  </si>
  <si>
    <t>Michael McNeal</t>
  </si>
  <si>
    <t>2905 · DUE TO DUE FROM GF</t>
  </si>
  <si>
    <t>2100 · Payroll Liabilities</t>
  </si>
  <si>
    <t>2101 · TMRS PAYABLE - EMPLOYEE</t>
  </si>
  <si>
    <t>2102 · TMRS PAYABLE - EMPLOYER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</si>
</sst>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"/>
    <numFmt numFmtId="165" formatCode="#,##0.00;\-#,##0.00"/>
    <numFmt numFmtId="166" formatCode="#,##0;\-#,##0"/>
    <numFmt numFmtId="167" formatCode="#,##0.0#%;\-#,##0.0#%"/>
  </numFmts>
  <fonts count="3" x14ac:knownFonts="1">
    <font>
      <sz val="11"/>
      <color theme="1"/>
      <name val="Aptos Narrow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/>
    <xf numFmtId="164" fontId="2" fillId="0" borderId="0" xfId="0" applyNumberFormat="1" applyFont="1"/>
    <xf numFmtId="165" fontId="2" fillId="0" borderId="2" xfId="0" applyNumberFormat="1" applyFont="1" applyBorder="1"/>
    <xf numFmtId="165" fontId="2" fillId="0" borderId="0" xfId="0" applyNumberFormat="1" applyFont="1"/>
    <xf numFmtId="166" fontId="1" fillId="0" borderId="0" xfId="0" applyNumberFormat="1" applyFont="1"/>
    <xf numFmtId="166" fontId="2" fillId="0" borderId="0" xfId="0" applyNumberFormat="1" applyFont="1"/>
    <xf numFmtId="165" fontId="2" fillId="0" borderId="3" xfId="0" applyNumberFormat="1" applyFont="1" applyBorder="1"/>
    <xf numFmtId="165" fontId="1" fillId="0" borderId="4" xfId="0" applyNumberFormat="1" applyFont="1" applyBorder="1"/>
    <xf numFmtId="0" fontId="1" fillId="0" borderId="0" xfId="0" applyFont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5" fontId="2" fillId="0" borderId="5" xfId="0" applyNumberFormat="1" applyFont="1" applyBorder="1"/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Continuous"/>
    </xf>
    <xf numFmtId="49" fontId="1" fillId="0" borderId="0" xfId="0" applyNumberFormat="1" applyFont="1" applyAlignment="1">
      <alignment horizontal="centerContinuous"/>
    </xf>
    <xf numFmtId="167" fontId="2" fillId="0" borderId="0" xfId="0" applyNumberFormat="1" applyFont="1"/>
    <xf numFmtId="167" fontId="2" fillId="0" borderId="2" xfId="0" applyNumberFormat="1" applyFont="1" applyBorder="1"/>
    <xf numFmtId="167" fontId="2" fillId="0" borderId="5" xfId="0" applyNumberFormat="1" applyFont="1" applyBorder="1"/>
    <xf numFmtId="167" fontId="2" fillId="0" borderId="3" xfId="0" applyNumberFormat="1" applyFont="1" applyBorder="1"/>
    <xf numFmtId="167" fontId="1" fillId="0" borderId="4" xfId="0" applyNumberFormat="1" applyFont="1" applyBorder="1"/>
    <xf numFmtId="49" fontId="1" fillId="0" borderId="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034FC-D0D7-4F86-8EED-E0AC6ABEC051}">
  <dimension ref="A1:G42"/>
  <sheetViews>
    <sheetView workbookViewId="0">
      <pane xSplit="6" ySplit="1" topLeftCell="G2" activePane="bottomRight" state="frozenSplit"/>
      <selection pane="topRight" activeCell="G1" sqref="G1"/>
      <selection pane="bottomLeft" activeCell="A2" sqref="A2"/>
      <selection pane="bottomRight"/>
    </sheetView>
  </sheetViews>
  <sheetFormatPr defaultRowHeight="15" x14ac:dyDescent="0.25"/>
  <cols>
    <col min="1" max="5" width="3" style="13" customWidth="1"/>
    <col min="6" max="6" width="34.42578125" style="13" customWidth="1"/>
    <col min="7" max="7" width="8.42578125" bestFit="1" customWidth="1"/>
  </cols>
  <sheetData>
    <row r="1" spans="1:7" s="16" customFormat="1" ht="15.75" thickBot="1" x14ac:dyDescent="0.3">
      <c r="A1" s="18"/>
      <c r="B1" s="18"/>
      <c r="C1" s="18"/>
      <c r="D1" s="18"/>
      <c r="E1" s="18"/>
      <c r="F1" s="18"/>
      <c r="G1" s="15" t="s">
        <v>70</v>
      </c>
    </row>
    <row r="2" spans="1:7" ht="15.75" thickTop="1" x14ac:dyDescent="0.25">
      <c r="A2" s="2"/>
      <c r="B2" s="2" t="s">
        <v>71</v>
      </c>
      <c r="C2" s="2"/>
      <c r="D2" s="2"/>
      <c r="E2" s="2"/>
      <c r="F2" s="2"/>
      <c r="G2" s="8"/>
    </row>
    <row r="3" spans="1:7" x14ac:dyDescent="0.25">
      <c r="A3" s="2"/>
      <c r="B3" s="2"/>
      <c r="C3" s="2"/>
      <c r="D3" s="2" t="s">
        <v>72</v>
      </c>
      <c r="E3" s="2"/>
      <c r="F3" s="2"/>
      <c r="G3" s="8"/>
    </row>
    <row r="4" spans="1:7" ht="15.75" thickBot="1" x14ac:dyDescent="0.3">
      <c r="A4" s="2"/>
      <c r="B4" s="2"/>
      <c r="C4" s="2"/>
      <c r="D4" s="2"/>
      <c r="E4" s="2" t="s">
        <v>73</v>
      </c>
      <c r="F4" s="2"/>
      <c r="G4" s="8">
        <v>4156.79</v>
      </c>
    </row>
    <row r="5" spans="1:7" ht="15.75" thickBot="1" x14ac:dyDescent="0.3">
      <c r="A5" s="2"/>
      <c r="B5" s="2"/>
      <c r="C5" s="2"/>
      <c r="D5" s="2" t="s">
        <v>74</v>
      </c>
      <c r="E5" s="2"/>
      <c r="F5" s="2"/>
      <c r="G5" s="17">
        <f>ROUND(SUM(G3:G4),5)</f>
        <v>4156.79</v>
      </c>
    </row>
    <row r="6" spans="1:7" x14ac:dyDescent="0.25">
      <c r="A6" s="2"/>
      <c r="B6" s="2"/>
      <c r="C6" s="2" t="s">
        <v>75</v>
      </c>
      <c r="D6" s="2"/>
      <c r="E6" s="2"/>
      <c r="F6" s="2"/>
      <c r="G6" s="8">
        <f>G5</f>
        <v>4156.79</v>
      </c>
    </row>
    <row r="7" spans="1:7" x14ac:dyDescent="0.25">
      <c r="A7" s="2"/>
      <c r="B7" s="2"/>
      <c r="C7" s="2"/>
      <c r="D7" s="2" t="s">
        <v>76</v>
      </c>
      <c r="E7" s="2"/>
      <c r="F7" s="2"/>
      <c r="G7" s="8"/>
    </row>
    <row r="8" spans="1:7" x14ac:dyDescent="0.25">
      <c r="A8" s="2"/>
      <c r="B8" s="2"/>
      <c r="C8" s="2"/>
      <c r="D8" s="2"/>
      <c r="E8" s="2" t="s">
        <v>77</v>
      </c>
      <c r="F8" s="2"/>
      <c r="G8" s="8">
        <v>3228.95</v>
      </c>
    </row>
    <row r="9" spans="1:7" x14ac:dyDescent="0.25">
      <c r="A9" s="2"/>
      <c r="B9" s="2"/>
      <c r="C9" s="2"/>
      <c r="D9" s="2"/>
      <c r="E9" s="2" t="s">
        <v>78</v>
      </c>
      <c r="F9" s="2"/>
      <c r="G9" s="8">
        <v>2193.75</v>
      </c>
    </row>
    <row r="10" spans="1:7" x14ac:dyDescent="0.25">
      <c r="A10" s="2"/>
      <c r="B10" s="2"/>
      <c r="C10" s="2"/>
      <c r="D10" s="2"/>
      <c r="E10" s="2" t="s">
        <v>79</v>
      </c>
      <c r="F10" s="2"/>
      <c r="G10" s="8">
        <v>4208.99</v>
      </c>
    </row>
    <row r="11" spans="1:7" x14ac:dyDescent="0.25">
      <c r="A11" s="2"/>
      <c r="B11" s="2"/>
      <c r="C11" s="2"/>
      <c r="D11" s="2"/>
      <c r="E11" s="2" t="s">
        <v>80</v>
      </c>
      <c r="F11" s="2"/>
      <c r="G11" s="8">
        <v>121.35</v>
      </c>
    </row>
    <row r="12" spans="1:7" x14ac:dyDescent="0.25">
      <c r="A12" s="2"/>
      <c r="B12" s="2"/>
      <c r="C12" s="2"/>
      <c r="D12" s="2"/>
      <c r="E12" s="2" t="s">
        <v>81</v>
      </c>
      <c r="F12" s="2"/>
      <c r="G12" s="8">
        <v>54.38</v>
      </c>
    </row>
    <row r="13" spans="1:7" x14ac:dyDescent="0.25">
      <c r="A13" s="2"/>
      <c r="B13" s="2"/>
      <c r="C13" s="2"/>
      <c r="D13" s="2"/>
      <c r="E13" s="2" t="s">
        <v>82</v>
      </c>
      <c r="F13" s="2"/>
      <c r="G13" s="8">
        <v>84.8</v>
      </c>
    </row>
    <row r="14" spans="1:7" x14ac:dyDescent="0.25">
      <c r="A14" s="2"/>
      <c r="B14" s="2"/>
      <c r="C14" s="2"/>
      <c r="D14" s="2"/>
      <c r="E14" s="2" t="s">
        <v>83</v>
      </c>
      <c r="F14" s="2"/>
      <c r="G14" s="8">
        <v>912.8</v>
      </c>
    </row>
    <row r="15" spans="1:7" x14ac:dyDescent="0.25">
      <c r="A15" s="2"/>
      <c r="B15" s="2"/>
      <c r="C15" s="2"/>
      <c r="D15" s="2"/>
      <c r="E15" s="2" t="s">
        <v>84</v>
      </c>
      <c r="F15" s="2"/>
      <c r="G15" s="8">
        <v>4018.88</v>
      </c>
    </row>
    <row r="16" spans="1:7" x14ac:dyDescent="0.25">
      <c r="A16" s="2"/>
      <c r="B16" s="2"/>
      <c r="C16" s="2"/>
      <c r="D16" s="2"/>
      <c r="E16" s="2" t="s">
        <v>85</v>
      </c>
      <c r="F16" s="2"/>
      <c r="G16" s="8"/>
    </row>
    <row r="17" spans="1:7" x14ac:dyDescent="0.25">
      <c r="A17" s="2"/>
      <c r="B17" s="2"/>
      <c r="C17" s="2"/>
      <c r="D17" s="2"/>
      <c r="E17" s="2"/>
      <c r="F17" s="2" t="s">
        <v>86</v>
      </c>
      <c r="G17" s="8">
        <v>200</v>
      </c>
    </row>
    <row r="18" spans="1:7" ht="15.75" thickBot="1" x14ac:dyDescent="0.3">
      <c r="A18" s="2"/>
      <c r="B18" s="2"/>
      <c r="C18" s="2"/>
      <c r="D18" s="2"/>
      <c r="E18" s="2"/>
      <c r="F18" s="2" t="s">
        <v>87</v>
      </c>
      <c r="G18" s="7">
        <v>300</v>
      </c>
    </row>
    <row r="19" spans="1:7" x14ac:dyDescent="0.25">
      <c r="A19" s="2"/>
      <c r="B19" s="2"/>
      <c r="C19" s="2"/>
      <c r="D19" s="2"/>
      <c r="E19" s="2" t="s">
        <v>88</v>
      </c>
      <c r="F19" s="2"/>
      <c r="G19" s="8">
        <f>ROUND(SUM(G16:G18),5)</f>
        <v>500</v>
      </c>
    </row>
    <row r="20" spans="1:7" x14ac:dyDescent="0.25">
      <c r="A20" s="2"/>
      <c r="B20" s="2"/>
      <c r="C20" s="2"/>
      <c r="D20" s="2"/>
      <c r="E20" s="2" t="s">
        <v>89</v>
      </c>
      <c r="F20" s="2"/>
      <c r="G20" s="8">
        <v>262.23</v>
      </c>
    </row>
    <row r="21" spans="1:7" x14ac:dyDescent="0.25">
      <c r="A21" s="2"/>
      <c r="B21" s="2"/>
      <c r="C21" s="2"/>
      <c r="D21" s="2"/>
      <c r="E21" s="2" t="s">
        <v>90</v>
      </c>
      <c r="F21" s="2"/>
      <c r="G21" s="8">
        <v>7.66</v>
      </c>
    </row>
    <row r="22" spans="1:7" x14ac:dyDescent="0.25">
      <c r="A22" s="2"/>
      <c r="B22" s="2"/>
      <c r="C22" s="2"/>
      <c r="D22" s="2"/>
      <c r="E22" s="2" t="s">
        <v>91</v>
      </c>
      <c r="F22" s="2"/>
      <c r="G22" s="8">
        <v>2059.75</v>
      </c>
    </row>
    <row r="23" spans="1:7" x14ac:dyDescent="0.25">
      <c r="A23" s="2"/>
      <c r="B23" s="2"/>
      <c r="C23" s="2"/>
      <c r="D23" s="2"/>
      <c r="E23" s="2" t="s">
        <v>92</v>
      </c>
      <c r="F23" s="2"/>
      <c r="G23" s="8">
        <v>13</v>
      </c>
    </row>
    <row r="24" spans="1:7" x14ac:dyDescent="0.25">
      <c r="A24" s="2"/>
      <c r="B24" s="2"/>
      <c r="C24" s="2"/>
      <c r="D24" s="2"/>
      <c r="E24" s="2" t="s">
        <v>93</v>
      </c>
      <c r="F24" s="2"/>
      <c r="G24" s="8">
        <v>48.63</v>
      </c>
    </row>
    <row r="25" spans="1:7" x14ac:dyDescent="0.25">
      <c r="A25" s="2"/>
      <c r="B25" s="2"/>
      <c r="C25" s="2"/>
      <c r="D25" s="2"/>
      <c r="E25" s="2" t="s">
        <v>94</v>
      </c>
      <c r="F25" s="2"/>
      <c r="G25" s="8">
        <v>66.39</v>
      </c>
    </row>
    <row r="26" spans="1:7" x14ac:dyDescent="0.25">
      <c r="A26" s="2"/>
      <c r="B26" s="2"/>
      <c r="C26" s="2"/>
      <c r="D26" s="2"/>
      <c r="E26" s="2" t="s">
        <v>95</v>
      </c>
      <c r="F26" s="2"/>
      <c r="G26" s="8">
        <v>46.8</v>
      </c>
    </row>
    <row r="27" spans="1:7" x14ac:dyDescent="0.25">
      <c r="A27" s="2"/>
      <c r="B27" s="2"/>
      <c r="C27" s="2"/>
      <c r="D27" s="2"/>
      <c r="E27" s="2" t="s">
        <v>96</v>
      </c>
      <c r="F27" s="2"/>
      <c r="G27" s="8">
        <v>18149.88</v>
      </c>
    </row>
    <row r="28" spans="1:7" x14ac:dyDescent="0.25">
      <c r="A28" s="2"/>
      <c r="B28" s="2"/>
      <c r="C28" s="2"/>
      <c r="D28" s="2"/>
      <c r="E28" s="2" t="s">
        <v>97</v>
      </c>
      <c r="F28" s="2"/>
      <c r="G28" s="8">
        <v>16994.38</v>
      </c>
    </row>
    <row r="29" spans="1:7" x14ac:dyDescent="0.25">
      <c r="A29" s="2"/>
      <c r="B29" s="2"/>
      <c r="C29" s="2"/>
      <c r="D29" s="2"/>
      <c r="E29" s="2" t="s">
        <v>98</v>
      </c>
      <c r="F29" s="2"/>
      <c r="G29" s="8">
        <v>4218.05</v>
      </c>
    </row>
    <row r="30" spans="1:7" x14ac:dyDescent="0.25">
      <c r="A30" s="2"/>
      <c r="B30" s="2"/>
      <c r="C30" s="2"/>
      <c r="D30" s="2"/>
      <c r="E30" s="2" t="s">
        <v>99</v>
      </c>
      <c r="F30" s="2"/>
      <c r="G30" s="8"/>
    </row>
    <row r="31" spans="1:7" x14ac:dyDescent="0.25">
      <c r="A31" s="2"/>
      <c r="B31" s="2"/>
      <c r="C31" s="2"/>
      <c r="D31" s="2"/>
      <c r="E31" s="2"/>
      <c r="F31" s="2" t="s">
        <v>100</v>
      </c>
      <c r="G31" s="8">
        <v>8189.19</v>
      </c>
    </row>
    <row r="32" spans="1:7" ht="15.75" thickBot="1" x14ac:dyDescent="0.3">
      <c r="A32" s="2"/>
      <c r="B32" s="2"/>
      <c r="C32" s="2"/>
      <c r="D32" s="2"/>
      <c r="E32" s="2"/>
      <c r="F32" s="2" t="s">
        <v>101</v>
      </c>
      <c r="G32" s="8">
        <v>9461.52</v>
      </c>
    </row>
    <row r="33" spans="1:7" ht="15.75" thickBot="1" x14ac:dyDescent="0.3">
      <c r="A33" s="2"/>
      <c r="B33" s="2"/>
      <c r="C33" s="2"/>
      <c r="D33" s="2"/>
      <c r="E33" s="2" t="s">
        <v>102</v>
      </c>
      <c r="F33" s="2"/>
      <c r="G33" s="11">
        <f>ROUND(SUM(G30:G32),5)</f>
        <v>17650.71</v>
      </c>
    </row>
    <row r="34" spans="1:7" ht="15.75" thickBot="1" x14ac:dyDescent="0.3">
      <c r="A34" s="2"/>
      <c r="B34" s="2"/>
      <c r="C34" s="2"/>
      <c r="D34" s="2" t="s">
        <v>103</v>
      </c>
      <c r="E34" s="2"/>
      <c r="F34" s="2"/>
      <c r="G34" s="17">
        <f>ROUND(SUM(G7:G15)+SUM(G19:G29)+G33,5)</f>
        <v>74841.38</v>
      </c>
    </row>
    <row r="35" spans="1:7" x14ac:dyDescent="0.25">
      <c r="A35" s="2"/>
      <c r="B35" s="2" t="s">
        <v>104</v>
      </c>
      <c r="C35" s="2"/>
      <c r="D35" s="2"/>
      <c r="E35" s="2"/>
      <c r="F35" s="2"/>
      <c r="G35" s="8">
        <f>ROUND(G2+G6-G34,5)</f>
        <v>-70684.59</v>
      </c>
    </row>
    <row r="36" spans="1:7" x14ac:dyDescent="0.25">
      <c r="A36" s="2"/>
      <c r="B36" s="2" t="s">
        <v>105</v>
      </c>
      <c r="C36" s="2"/>
      <c r="D36" s="2"/>
      <c r="E36" s="2"/>
      <c r="F36" s="2"/>
      <c r="G36" s="8"/>
    </row>
    <row r="37" spans="1:7" x14ac:dyDescent="0.25">
      <c r="A37" s="2"/>
      <c r="B37" s="2"/>
      <c r="C37" s="2" t="s">
        <v>106</v>
      </c>
      <c r="D37" s="2"/>
      <c r="E37" s="2"/>
      <c r="F37" s="2"/>
      <c r="G37" s="8"/>
    </row>
    <row r="38" spans="1:7" ht="15.75" thickBot="1" x14ac:dyDescent="0.3">
      <c r="A38" s="2"/>
      <c r="B38" s="2"/>
      <c r="C38" s="2"/>
      <c r="D38" s="2" t="s">
        <v>107</v>
      </c>
      <c r="E38" s="2"/>
      <c r="F38" s="2"/>
      <c r="G38" s="8">
        <v>30323.42</v>
      </c>
    </row>
    <row r="39" spans="1:7" ht="15.75" thickBot="1" x14ac:dyDescent="0.3">
      <c r="A39" s="2"/>
      <c r="B39" s="2"/>
      <c r="C39" s="2" t="s">
        <v>108</v>
      </c>
      <c r="D39" s="2"/>
      <c r="E39" s="2"/>
      <c r="F39" s="2"/>
      <c r="G39" s="11">
        <f>ROUND(SUM(G37:G38),5)</f>
        <v>30323.42</v>
      </c>
    </row>
    <row r="40" spans="1:7" ht="15.75" thickBot="1" x14ac:dyDescent="0.3">
      <c r="A40" s="2"/>
      <c r="B40" s="2" t="s">
        <v>109</v>
      </c>
      <c r="C40" s="2"/>
      <c r="D40" s="2"/>
      <c r="E40" s="2"/>
      <c r="F40" s="2"/>
      <c r="G40" s="11">
        <f>ROUND(G36+G39,5)</f>
        <v>30323.42</v>
      </c>
    </row>
    <row r="41" spans="1:7" s="13" customFormat="1" ht="12" thickBot="1" x14ac:dyDescent="0.25">
      <c r="A41" s="2" t="s">
        <v>110</v>
      </c>
      <c r="B41" s="2"/>
      <c r="C41" s="2"/>
      <c r="D41" s="2"/>
      <c r="E41" s="2"/>
      <c r="F41" s="2"/>
      <c r="G41" s="12">
        <f>ROUND(G35+G40,5)</f>
        <v>-40361.17</v>
      </c>
    </row>
    <row r="42" spans="1:7" ht="15.75" thickTop="1" x14ac:dyDescent="0.25"/>
  </sheetData>
  <pageMargins left="0.7" right="0.7" top="0.75" bottom="0.75" header="0.1" footer="0.3"/>
  <pageSetup orientation="portrait" r:id="rId1"/>
  <headerFooter>
    <oddHeader>&amp;L&amp;"Arial,Bold"&amp;8 2:23 PM
&amp;"Arial,Bold"&amp;8 07/07/26
&amp;"Arial,Bold"&amp;8 Accrual Basis&amp;C&amp;"Arial,Bold"&amp;12 VILLAGE OF SURFSIDE BEACH HF
&amp;"Arial,Bold"&amp;14 Profit &amp;&amp; Loss
&amp;"Arial,Bold"&amp;10 June 2026</oddHeader>
    <oddFooter>&amp;R&amp;"Arial,Bold"&amp;8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F6976-068E-4DFE-ADEF-1E4F29F63B51}">
  <dimension ref="A1:AT78"/>
  <sheetViews>
    <sheetView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/>
    </sheetView>
  </sheetViews>
  <sheetFormatPr defaultRowHeight="15" x14ac:dyDescent="0.25"/>
  <cols>
    <col min="1" max="5" width="3" style="13" customWidth="1"/>
    <col min="6" max="6" width="34.42578125" style="13" customWidth="1"/>
    <col min="7" max="7" width="8.42578125" bestFit="1" customWidth="1"/>
    <col min="8" max="8" width="10.5703125" bestFit="1" customWidth="1"/>
    <col min="9" max="9" width="12" bestFit="1" customWidth="1"/>
    <col min="10" max="10" width="10.28515625" bestFit="1" customWidth="1"/>
    <col min="11" max="11" width="7.85546875" bestFit="1" customWidth="1"/>
    <col min="12" max="12" width="6.5703125" bestFit="1" customWidth="1"/>
    <col min="13" max="13" width="12" bestFit="1" customWidth="1"/>
    <col min="14" max="14" width="10.28515625" bestFit="1" customWidth="1"/>
    <col min="15" max="15" width="8.7109375" bestFit="1" customWidth="1"/>
    <col min="16" max="16" width="6.5703125" bestFit="1" customWidth="1"/>
    <col min="17" max="17" width="12" bestFit="1" customWidth="1"/>
    <col min="18" max="18" width="10.28515625" bestFit="1" customWidth="1"/>
    <col min="19" max="19" width="8.42578125" bestFit="1" customWidth="1"/>
    <col min="20" max="20" width="6.5703125" bestFit="1" customWidth="1"/>
    <col min="21" max="21" width="12" bestFit="1" customWidth="1"/>
    <col min="22" max="22" width="10.28515625" bestFit="1" customWidth="1"/>
    <col min="23" max="23" width="8.7109375" bestFit="1" customWidth="1"/>
    <col min="24" max="24" width="6.5703125" bestFit="1" customWidth="1"/>
    <col min="25" max="25" width="12" bestFit="1" customWidth="1"/>
    <col min="26" max="26" width="10.28515625" bestFit="1" customWidth="1"/>
    <col min="27" max="27" width="8.7109375" bestFit="1" customWidth="1"/>
    <col min="28" max="28" width="6.5703125" bestFit="1" customWidth="1"/>
    <col min="29" max="29" width="12" bestFit="1" customWidth="1"/>
    <col min="30" max="30" width="10.28515625" bestFit="1" customWidth="1"/>
    <col min="31" max="31" width="9.28515625" bestFit="1" customWidth="1"/>
    <col min="32" max="32" width="6.5703125" bestFit="1" customWidth="1"/>
    <col min="33" max="33" width="12" bestFit="1" customWidth="1"/>
    <col min="34" max="34" width="10.28515625" bestFit="1" customWidth="1"/>
    <col min="35" max="35" width="8.42578125" bestFit="1" customWidth="1"/>
    <col min="36" max="36" width="6.5703125" bestFit="1" customWidth="1"/>
    <col min="37" max="37" width="12" bestFit="1" customWidth="1"/>
    <col min="38" max="38" width="10.28515625" bestFit="1" customWidth="1"/>
    <col min="39" max="39" width="8.42578125" bestFit="1" customWidth="1"/>
    <col min="40" max="40" width="6.5703125" bestFit="1" customWidth="1"/>
    <col min="41" max="41" width="12" bestFit="1" customWidth="1"/>
    <col min="42" max="42" width="10.28515625" bestFit="1" customWidth="1"/>
    <col min="43" max="43" width="12.5703125" bestFit="1" customWidth="1"/>
    <col min="44" max="44" width="10.5703125" bestFit="1" customWidth="1"/>
    <col min="45" max="45" width="12" bestFit="1" customWidth="1"/>
    <col min="46" max="46" width="10.28515625" bestFit="1" customWidth="1"/>
  </cols>
  <sheetData>
    <row r="1" spans="1:46" ht="15.75" thickBot="1" x14ac:dyDescent="0.3">
      <c r="A1" s="2"/>
      <c r="B1" s="2"/>
      <c r="C1" s="2"/>
      <c r="D1" s="2"/>
      <c r="E1" s="2"/>
      <c r="F1" s="2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20" t="s">
        <v>16</v>
      </c>
      <c r="AR1" s="19"/>
      <c r="AS1" s="19"/>
      <c r="AT1" s="19"/>
    </row>
    <row r="2" spans="1:46" s="16" customFormat="1" ht="16.5" thickTop="1" thickBot="1" x14ac:dyDescent="0.3">
      <c r="A2" s="18"/>
      <c r="B2" s="18"/>
      <c r="C2" s="18"/>
      <c r="D2" s="18"/>
      <c r="E2" s="18"/>
      <c r="F2" s="18"/>
      <c r="G2" s="26" t="s">
        <v>111</v>
      </c>
      <c r="H2" s="26" t="s">
        <v>112</v>
      </c>
      <c r="I2" s="26" t="s">
        <v>113</v>
      </c>
      <c r="J2" s="26" t="s">
        <v>114</v>
      </c>
      <c r="K2" s="26" t="s">
        <v>115</v>
      </c>
      <c r="L2" s="26" t="s">
        <v>112</v>
      </c>
      <c r="M2" s="26" t="s">
        <v>113</v>
      </c>
      <c r="N2" s="26" t="s">
        <v>114</v>
      </c>
      <c r="O2" s="26" t="s">
        <v>116</v>
      </c>
      <c r="P2" s="26" t="s">
        <v>112</v>
      </c>
      <c r="Q2" s="26" t="s">
        <v>113</v>
      </c>
      <c r="R2" s="26" t="s">
        <v>114</v>
      </c>
      <c r="S2" s="26" t="s">
        <v>117</v>
      </c>
      <c r="T2" s="26" t="s">
        <v>112</v>
      </c>
      <c r="U2" s="26" t="s">
        <v>113</v>
      </c>
      <c r="V2" s="26" t="s">
        <v>114</v>
      </c>
      <c r="W2" s="26" t="s">
        <v>118</v>
      </c>
      <c r="X2" s="26" t="s">
        <v>112</v>
      </c>
      <c r="Y2" s="26" t="s">
        <v>113</v>
      </c>
      <c r="Z2" s="26" t="s">
        <v>114</v>
      </c>
      <c r="AA2" s="26" t="s">
        <v>119</v>
      </c>
      <c r="AB2" s="26" t="s">
        <v>112</v>
      </c>
      <c r="AC2" s="26" t="s">
        <v>113</v>
      </c>
      <c r="AD2" s="26" t="s">
        <v>114</v>
      </c>
      <c r="AE2" s="26" t="s">
        <v>120</v>
      </c>
      <c r="AF2" s="26" t="s">
        <v>112</v>
      </c>
      <c r="AG2" s="26" t="s">
        <v>113</v>
      </c>
      <c r="AH2" s="26" t="s">
        <v>114</v>
      </c>
      <c r="AI2" s="26" t="s">
        <v>121</v>
      </c>
      <c r="AJ2" s="26" t="s">
        <v>112</v>
      </c>
      <c r="AK2" s="26" t="s">
        <v>113</v>
      </c>
      <c r="AL2" s="26" t="s">
        <v>114</v>
      </c>
      <c r="AM2" s="26" t="s">
        <v>70</v>
      </c>
      <c r="AN2" s="26" t="s">
        <v>112</v>
      </c>
      <c r="AO2" s="26" t="s">
        <v>113</v>
      </c>
      <c r="AP2" s="26" t="s">
        <v>114</v>
      </c>
      <c r="AQ2" s="26" t="s">
        <v>122</v>
      </c>
      <c r="AR2" s="26" t="s">
        <v>112</v>
      </c>
      <c r="AS2" s="26" t="s">
        <v>113</v>
      </c>
      <c r="AT2" s="26" t="s">
        <v>114</v>
      </c>
    </row>
    <row r="3" spans="1:46" ht="15.75" thickTop="1" x14ac:dyDescent="0.25">
      <c r="A3" s="2"/>
      <c r="B3" s="2" t="s">
        <v>71</v>
      </c>
      <c r="C3" s="2"/>
      <c r="D3" s="2"/>
      <c r="E3" s="2"/>
      <c r="F3" s="2"/>
      <c r="G3" s="8"/>
      <c r="H3" s="8"/>
      <c r="I3" s="8"/>
      <c r="J3" s="21"/>
      <c r="K3" s="8"/>
      <c r="L3" s="8"/>
      <c r="M3" s="8"/>
      <c r="N3" s="21"/>
      <c r="O3" s="8"/>
      <c r="P3" s="8"/>
      <c r="Q3" s="8"/>
      <c r="R3" s="21"/>
      <c r="S3" s="8"/>
      <c r="T3" s="8"/>
      <c r="U3" s="8"/>
      <c r="V3" s="21"/>
      <c r="W3" s="8"/>
      <c r="X3" s="8"/>
      <c r="Y3" s="8"/>
      <c r="Z3" s="21"/>
      <c r="AA3" s="8"/>
      <c r="AB3" s="8"/>
      <c r="AC3" s="8"/>
      <c r="AD3" s="21"/>
      <c r="AE3" s="8"/>
      <c r="AF3" s="8"/>
      <c r="AG3" s="8"/>
      <c r="AH3" s="21"/>
      <c r="AI3" s="8"/>
      <c r="AJ3" s="8"/>
      <c r="AK3" s="8"/>
      <c r="AL3" s="21"/>
      <c r="AM3" s="8"/>
      <c r="AN3" s="8"/>
      <c r="AO3" s="8"/>
      <c r="AP3" s="21"/>
      <c r="AQ3" s="8"/>
      <c r="AR3" s="8"/>
      <c r="AS3" s="8"/>
      <c r="AT3" s="21"/>
    </row>
    <row r="4" spans="1:46" x14ac:dyDescent="0.25">
      <c r="A4" s="2"/>
      <c r="B4" s="2"/>
      <c r="C4" s="2"/>
      <c r="D4" s="2" t="s">
        <v>72</v>
      </c>
      <c r="E4" s="2"/>
      <c r="F4" s="2"/>
      <c r="G4" s="8"/>
      <c r="H4" s="8"/>
      <c r="I4" s="8"/>
      <c r="J4" s="21"/>
      <c r="K4" s="8"/>
      <c r="L4" s="8"/>
      <c r="M4" s="8"/>
      <c r="N4" s="21"/>
      <c r="O4" s="8"/>
      <c r="P4" s="8"/>
      <c r="Q4" s="8"/>
      <c r="R4" s="21"/>
      <c r="S4" s="8"/>
      <c r="T4" s="8"/>
      <c r="U4" s="8"/>
      <c r="V4" s="21"/>
      <c r="W4" s="8"/>
      <c r="X4" s="8"/>
      <c r="Y4" s="8"/>
      <c r="Z4" s="21"/>
      <c r="AA4" s="8"/>
      <c r="AB4" s="8"/>
      <c r="AC4" s="8"/>
      <c r="AD4" s="21"/>
      <c r="AE4" s="8"/>
      <c r="AF4" s="8"/>
      <c r="AG4" s="8"/>
      <c r="AH4" s="21"/>
      <c r="AI4" s="8"/>
      <c r="AJ4" s="8"/>
      <c r="AK4" s="8"/>
      <c r="AL4" s="21"/>
      <c r="AM4" s="8"/>
      <c r="AN4" s="8"/>
      <c r="AO4" s="8"/>
      <c r="AP4" s="21"/>
      <c r="AQ4" s="8"/>
      <c r="AR4" s="8"/>
      <c r="AS4" s="8"/>
      <c r="AT4" s="21"/>
    </row>
    <row r="5" spans="1:46" x14ac:dyDescent="0.25">
      <c r="A5" s="2"/>
      <c r="B5" s="2"/>
      <c r="C5" s="2"/>
      <c r="D5" s="2"/>
      <c r="E5" s="2" t="s">
        <v>73</v>
      </c>
      <c r="F5" s="2"/>
      <c r="G5" s="8"/>
      <c r="H5" s="8"/>
      <c r="I5" s="8"/>
      <c r="J5" s="21"/>
      <c r="K5" s="8"/>
      <c r="L5" s="8"/>
      <c r="M5" s="8"/>
      <c r="N5" s="21"/>
      <c r="O5" s="8"/>
      <c r="P5" s="8"/>
      <c r="Q5" s="8"/>
      <c r="R5" s="21"/>
      <c r="S5" s="8"/>
      <c r="T5" s="8"/>
      <c r="U5" s="8"/>
      <c r="V5" s="21"/>
      <c r="W5" s="8"/>
      <c r="X5" s="8"/>
      <c r="Y5" s="8"/>
      <c r="Z5" s="21"/>
      <c r="AA5" s="8"/>
      <c r="AB5" s="8"/>
      <c r="AC5" s="8"/>
      <c r="AD5" s="21"/>
      <c r="AE5" s="8"/>
      <c r="AF5" s="8"/>
      <c r="AG5" s="8"/>
      <c r="AH5" s="21"/>
      <c r="AI5" s="8"/>
      <c r="AJ5" s="8"/>
      <c r="AK5" s="8"/>
      <c r="AL5" s="21"/>
      <c r="AM5" s="8"/>
      <c r="AN5" s="8"/>
      <c r="AO5" s="8"/>
      <c r="AP5" s="21"/>
      <c r="AQ5" s="8"/>
      <c r="AR5" s="8"/>
      <c r="AS5" s="8"/>
      <c r="AT5" s="21"/>
    </row>
    <row r="6" spans="1:46" x14ac:dyDescent="0.25">
      <c r="A6" s="2"/>
      <c r="B6" s="2"/>
      <c r="C6" s="2"/>
      <c r="D6" s="2"/>
      <c r="E6" s="2"/>
      <c r="F6" s="2" t="s">
        <v>123</v>
      </c>
      <c r="G6" s="8">
        <v>0</v>
      </c>
      <c r="H6" s="8">
        <v>300000</v>
      </c>
      <c r="I6" s="8">
        <f>ROUND((G6-H6),5)</f>
        <v>-300000</v>
      </c>
      <c r="J6" s="21">
        <f>ROUND(IF(H6=0, IF(G6=0, 0, 1), G6/H6),5)</f>
        <v>0</v>
      </c>
      <c r="K6" s="8">
        <v>0</v>
      </c>
      <c r="L6" s="8">
        <v>0</v>
      </c>
      <c r="M6" s="8">
        <f>ROUND((K6-L6),5)</f>
        <v>0</v>
      </c>
      <c r="N6" s="21">
        <f>ROUND(IF(L6=0, IF(K6=0, 0, 1), K6/L6),5)</f>
        <v>0</v>
      </c>
      <c r="O6" s="8">
        <v>0</v>
      </c>
      <c r="P6" s="8">
        <v>0</v>
      </c>
      <c r="Q6" s="8">
        <f>ROUND((O6-P6),5)</f>
        <v>0</v>
      </c>
      <c r="R6" s="21">
        <f>ROUND(IF(P6=0, IF(O6=0, 0, 1), O6/P6),5)</f>
        <v>0</v>
      </c>
      <c r="S6" s="8">
        <v>0</v>
      </c>
      <c r="T6" s="8">
        <v>0</v>
      </c>
      <c r="U6" s="8">
        <f>ROUND((S6-T6),5)</f>
        <v>0</v>
      </c>
      <c r="V6" s="21">
        <f>ROUND(IF(T6=0, IF(S6=0, 0, 1), S6/T6),5)</f>
        <v>0</v>
      </c>
      <c r="W6" s="8">
        <v>0</v>
      </c>
      <c r="X6" s="8">
        <v>0</v>
      </c>
      <c r="Y6" s="8">
        <f>ROUND((W6-X6),5)</f>
        <v>0</v>
      </c>
      <c r="Z6" s="21">
        <f>ROUND(IF(X6=0, IF(W6=0, 0, 1), W6/X6),5)</f>
        <v>0</v>
      </c>
      <c r="AA6" s="8">
        <v>0</v>
      </c>
      <c r="AB6" s="8">
        <v>0</v>
      </c>
      <c r="AC6" s="8">
        <f>ROUND((AA6-AB6),5)</f>
        <v>0</v>
      </c>
      <c r="AD6" s="21">
        <f>ROUND(IF(AB6=0, IF(AA6=0, 0, 1), AA6/AB6),5)</f>
        <v>0</v>
      </c>
      <c r="AE6" s="8">
        <v>0</v>
      </c>
      <c r="AF6" s="8">
        <v>0</v>
      </c>
      <c r="AG6" s="8">
        <f>ROUND((AE6-AF6),5)</f>
        <v>0</v>
      </c>
      <c r="AH6" s="21">
        <f>ROUND(IF(AF6=0, IF(AE6=0, 0, 1), AE6/AF6),5)</f>
        <v>0</v>
      </c>
      <c r="AI6" s="8">
        <v>0</v>
      </c>
      <c r="AJ6" s="8">
        <v>0</v>
      </c>
      <c r="AK6" s="8">
        <f>ROUND((AI6-AJ6),5)</f>
        <v>0</v>
      </c>
      <c r="AL6" s="21">
        <f>ROUND(IF(AJ6=0, IF(AI6=0, 0, 1), AI6/AJ6),5)</f>
        <v>0</v>
      </c>
      <c r="AM6" s="8">
        <v>0</v>
      </c>
      <c r="AN6" s="8">
        <v>0</v>
      </c>
      <c r="AO6" s="8">
        <f>ROUND((AM6-AN6),5)</f>
        <v>0</v>
      </c>
      <c r="AP6" s="21">
        <f>ROUND(IF(AN6=0, IF(AM6=0, 0, 1), AM6/AN6),5)</f>
        <v>0</v>
      </c>
      <c r="AQ6" s="8">
        <f t="shared" ref="AQ6:AR10" si="0">ROUND(G6+K6+O6+S6+W6+AA6+AE6+AI6+AM6,5)</f>
        <v>0</v>
      </c>
      <c r="AR6" s="8">
        <f t="shared" si="0"/>
        <v>300000</v>
      </c>
      <c r="AS6" s="8">
        <f>ROUND((AQ6-AR6),5)</f>
        <v>-300000</v>
      </c>
      <c r="AT6" s="21">
        <f>ROUND(IF(AR6=0, IF(AQ6=0, 0, 1), AQ6/AR6),5)</f>
        <v>0</v>
      </c>
    </row>
    <row r="7" spans="1:46" ht="15.75" thickBot="1" x14ac:dyDescent="0.3">
      <c r="A7" s="2"/>
      <c r="B7" s="2"/>
      <c r="C7" s="2"/>
      <c r="D7" s="2"/>
      <c r="E7" s="2"/>
      <c r="F7" s="2" t="s">
        <v>124</v>
      </c>
      <c r="G7" s="7">
        <v>1771.39</v>
      </c>
      <c r="H7" s="7">
        <v>735000</v>
      </c>
      <c r="I7" s="7">
        <f>ROUND((G7-H7),5)</f>
        <v>-733228.61</v>
      </c>
      <c r="J7" s="22">
        <f>ROUND(IF(H7=0, IF(G7=0, 0, 1), G7/H7),5)</f>
        <v>2.4099999999999998E-3</v>
      </c>
      <c r="K7" s="7">
        <v>0</v>
      </c>
      <c r="L7" s="7">
        <v>0</v>
      </c>
      <c r="M7" s="7">
        <f>ROUND((K7-L7),5)</f>
        <v>0</v>
      </c>
      <c r="N7" s="22">
        <f>ROUND(IF(L7=0, IF(K7=0, 0, 1), K7/L7),5)</f>
        <v>0</v>
      </c>
      <c r="O7" s="7">
        <v>174788.36</v>
      </c>
      <c r="P7" s="7">
        <v>0</v>
      </c>
      <c r="Q7" s="7">
        <f>ROUND((O7-P7),5)</f>
        <v>174788.36</v>
      </c>
      <c r="R7" s="22">
        <f>ROUND(IF(P7=0, IF(O7=0, 0, 1), O7/P7),5)</f>
        <v>1</v>
      </c>
      <c r="S7" s="7">
        <v>75</v>
      </c>
      <c r="T7" s="7">
        <v>0</v>
      </c>
      <c r="U7" s="7">
        <f>ROUND((S7-T7),5)</f>
        <v>75</v>
      </c>
      <c r="V7" s="22">
        <f>ROUND(IF(T7=0, IF(S7=0, 0, 1), S7/T7),5)</f>
        <v>1</v>
      </c>
      <c r="W7" s="7">
        <v>243865.12</v>
      </c>
      <c r="X7" s="7">
        <v>0</v>
      </c>
      <c r="Y7" s="7">
        <f>ROUND((W7-X7),5)</f>
        <v>243865.12</v>
      </c>
      <c r="Z7" s="22">
        <f>ROUND(IF(X7=0, IF(W7=0, 0, 1), W7/X7),5)</f>
        <v>1</v>
      </c>
      <c r="AA7" s="7">
        <v>1805.86</v>
      </c>
      <c r="AB7" s="7">
        <v>0</v>
      </c>
      <c r="AC7" s="7">
        <f>ROUND((AA7-AB7),5)</f>
        <v>1805.86</v>
      </c>
      <c r="AD7" s="22">
        <f>ROUND(IF(AB7=0, IF(AA7=0, 0, 1), AA7/AB7),5)</f>
        <v>1</v>
      </c>
      <c r="AE7" s="7">
        <v>13898</v>
      </c>
      <c r="AF7" s="7">
        <v>0</v>
      </c>
      <c r="AG7" s="7">
        <f>ROUND((AE7-AF7),5)</f>
        <v>13898</v>
      </c>
      <c r="AH7" s="22">
        <f>ROUND(IF(AF7=0, IF(AE7=0, 0, 1), AE7/AF7),5)</f>
        <v>1</v>
      </c>
      <c r="AI7" s="7">
        <v>0</v>
      </c>
      <c r="AJ7" s="7">
        <v>0</v>
      </c>
      <c r="AK7" s="7">
        <f>ROUND((AI7-AJ7),5)</f>
        <v>0</v>
      </c>
      <c r="AL7" s="22">
        <f>ROUND(IF(AJ7=0, IF(AI7=0, 0, 1), AI7/AJ7),5)</f>
        <v>0</v>
      </c>
      <c r="AM7" s="7">
        <v>4156.79</v>
      </c>
      <c r="AN7" s="7">
        <v>0</v>
      </c>
      <c r="AO7" s="7">
        <f>ROUND((AM7-AN7),5)</f>
        <v>4156.79</v>
      </c>
      <c r="AP7" s="22">
        <f>ROUND(IF(AN7=0, IF(AM7=0, 0, 1), AM7/AN7),5)</f>
        <v>1</v>
      </c>
      <c r="AQ7" s="7">
        <f t="shared" si="0"/>
        <v>440360.52</v>
      </c>
      <c r="AR7" s="7">
        <f t="shared" si="0"/>
        <v>735000</v>
      </c>
      <c r="AS7" s="7">
        <f>ROUND((AQ7-AR7),5)</f>
        <v>-294639.48</v>
      </c>
      <c r="AT7" s="22">
        <f>ROUND(IF(AR7=0, IF(AQ7=0, 0, 1), AQ7/AR7),5)</f>
        <v>0.59913000000000005</v>
      </c>
    </row>
    <row r="8" spans="1:46" x14ac:dyDescent="0.25">
      <c r="A8" s="2"/>
      <c r="B8" s="2"/>
      <c r="C8" s="2"/>
      <c r="D8" s="2"/>
      <c r="E8" s="2" t="s">
        <v>125</v>
      </c>
      <c r="F8" s="2"/>
      <c r="G8" s="8">
        <f>ROUND(SUM(G5:G7),5)</f>
        <v>1771.39</v>
      </c>
      <c r="H8" s="8">
        <f>ROUND(SUM(H5:H7),5)</f>
        <v>1035000</v>
      </c>
      <c r="I8" s="8">
        <f>ROUND((G8-H8),5)</f>
        <v>-1033228.61</v>
      </c>
      <c r="J8" s="21">
        <f>ROUND(IF(H8=0, IF(G8=0, 0, 1), G8/H8),5)</f>
        <v>1.7099999999999999E-3</v>
      </c>
      <c r="K8" s="8">
        <f>ROUND(SUM(K5:K7),5)</f>
        <v>0</v>
      </c>
      <c r="L8" s="8">
        <f>ROUND(SUM(L5:L7),5)</f>
        <v>0</v>
      </c>
      <c r="M8" s="8">
        <f>ROUND((K8-L8),5)</f>
        <v>0</v>
      </c>
      <c r="N8" s="21">
        <f>ROUND(IF(L8=0, IF(K8=0, 0, 1), K8/L8),5)</f>
        <v>0</v>
      </c>
      <c r="O8" s="8">
        <f>ROUND(SUM(O5:O7),5)</f>
        <v>174788.36</v>
      </c>
      <c r="P8" s="8">
        <f>ROUND(SUM(P5:P7),5)</f>
        <v>0</v>
      </c>
      <c r="Q8" s="8">
        <f>ROUND((O8-P8),5)</f>
        <v>174788.36</v>
      </c>
      <c r="R8" s="21">
        <f>ROUND(IF(P8=0, IF(O8=0, 0, 1), O8/P8),5)</f>
        <v>1</v>
      </c>
      <c r="S8" s="8">
        <f>ROUND(SUM(S5:S7),5)</f>
        <v>75</v>
      </c>
      <c r="T8" s="8">
        <f>ROUND(SUM(T5:T7),5)</f>
        <v>0</v>
      </c>
      <c r="U8" s="8">
        <f>ROUND((S8-T8),5)</f>
        <v>75</v>
      </c>
      <c r="V8" s="21">
        <f>ROUND(IF(T8=0, IF(S8=0, 0, 1), S8/T8),5)</f>
        <v>1</v>
      </c>
      <c r="W8" s="8">
        <f>ROUND(SUM(W5:W7),5)</f>
        <v>243865.12</v>
      </c>
      <c r="X8" s="8">
        <f>ROUND(SUM(X5:X7),5)</f>
        <v>0</v>
      </c>
      <c r="Y8" s="8">
        <f>ROUND((W8-X8),5)</f>
        <v>243865.12</v>
      </c>
      <c r="Z8" s="21">
        <f>ROUND(IF(X8=0, IF(W8=0, 0, 1), W8/X8),5)</f>
        <v>1</v>
      </c>
      <c r="AA8" s="8">
        <f>ROUND(SUM(AA5:AA7),5)</f>
        <v>1805.86</v>
      </c>
      <c r="AB8" s="8">
        <f>ROUND(SUM(AB5:AB7),5)</f>
        <v>0</v>
      </c>
      <c r="AC8" s="8">
        <f>ROUND((AA8-AB8),5)</f>
        <v>1805.86</v>
      </c>
      <c r="AD8" s="21">
        <f>ROUND(IF(AB8=0, IF(AA8=0, 0, 1), AA8/AB8),5)</f>
        <v>1</v>
      </c>
      <c r="AE8" s="8">
        <f>ROUND(SUM(AE5:AE7),5)</f>
        <v>13898</v>
      </c>
      <c r="AF8" s="8">
        <f>ROUND(SUM(AF5:AF7),5)</f>
        <v>0</v>
      </c>
      <c r="AG8" s="8">
        <f>ROUND((AE8-AF8),5)</f>
        <v>13898</v>
      </c>
      <c r="AH8" s="21">
        <f>ROUND(IF(AF8=0, IF(AE8=0, 0, 1), AE8/AF8),5)</f>
        <v>1</v>
      </c>
      <c r="AI8" s="8">
        <f>ROUND(SUM(AI5:AI7),5)</f>
        <v>0</v>
      </c>
      <c r="AJ8" s="8">
        <f>ROUND(SUM(AJ5:AJ7),5)</f>
        <v>0</v>
      </c>
      <c r="AK8" s="8">
        <f>ROUND((AI8-AJ8),5)</f>
        <v>0</v>
      </c>
      <c r="AL8" s="21">
        <f>ROUND(IF(AJ8=0, IF(AI8=0, 0, 1), AI8/AJ8),5)</f>
        <v>0</v>
      </c>
      <c r="AM8" s="8">
        <f>ROUND(SUM(AM5:AM7),5)</f>
        <v>4156.79</v>
      </c>
      <c r="AN8" s="8">
        <f>ROUND(SUM(AN5:AN7),5)</f>
        <v>0</v>
      </c>
      <c r="AO8" s="8">
        <f>ROUND((AM8-AN8),5)</f>
        <v>4156.79</v>
      </c>
      <c r="AP8" s="21">
        <f>ROUND(IF(AN8=0, IF(AM8=0, 0, 1), AM8/AN8),5)</f>
        <v>1</v>
      </c>
      <c r="AQ8" s="8">
        <f t="shared" si="0"/>
        <v>440360.52</v>
      </c>
      <c r="AR8" s="8">
        <f t="shared" si="0"/>
        <v>1035000</v>
      </c>
      <c r="AS8" s="8">
        <f>ROUND((AQ8-AR8),5)</f>
        <v>-594639.48</v>
      </c>
      <c r="AT8" s="21">
        <f>ROUND(IF(AR8=0, IF(AQ8=0, 0, 1), AQ8/AR8),5)</f>
        <v>0.42547000000000001</v>
      </c>
    </row>
    <row r="9" spans="1:46" x14ac:dyDescent="0.25">
      <c r="A9" s="2"/>
      <c r="B9" s="2"/>
      <c r="C9" s="2"/>
      <c r="D9" s="2"/>
      <c r="E9" s="2" t="s">
        <v>126</v>
      </c>
      <c r="F9" s="2"/>
      <c r="G9" s="8">
        <v>5</v>
      </c>
      <c r="H9" s="8">
        <v>20</v>
      </c>
      <c r="I9" s="8">
        <f>ROUND((G9-H9),5)</f>
        <v>-15</v>
      </c>
      <c r="J9" s="21">
        <f>ROUND(IF(H9=0, IF(G9=0, 0, 1), G9/H9),5)</f>
        <v>0.25</v>
      </c>
      <c r="K9" s="8">
        <v>0</v>
      </c>
      <c r="L9" s="8">
        <v>0</v>
      </c>
      <c r="M9" s="8">
        <f>ROUND((K9-L9),5)</f>
        <v>0</v>
      </c>
      <c r="N9" s="21">
        <f>ROUND(IF(L9=0, IF(K9=0, 0, 1), K9/L9),5)</f>
        <v>0</v>
      </c>
      <c r="O9" s="8">
        <v>0</v>
      </c>
      <c r="P9" s="8">
        <v>0</v>
      </c>
      <c r="Q9" s="8">
        <f>ROUND((O9-P9),5)</f>
        <v>0</v>
      </c>
      <c r="R9" s="21">
        <f>ROUND(IF(P9=0, IF(O9=0, 0, 1), O9/P9),5)</f>
        <v>0</v>
      </c>
      <c r="S9" s="8">
        <v>0</v>
      </c>
      <c r="T9" s="8">
        <v>0</v>
      </c>
      <c r="U9" s="8">
        <f>ROUND((S9-T9),5)</f>
        <v>0</v>
      </c>
      <c r="V9" s="21">
        <f>ROUND(IF(T9=0, IF(S9=0, 0, 1), S9/T9),5)</f>
        <v>0</v>
      </c>
      <c r="W9" s="8">
        <v>0</v>
      </c>
      <c r="X9" s="8">
        <v>0</v>
      </c>
      <c r="Y9" s="8">
        <f>ROUND((W9-X9),5)</f>
        <v>0</v>
      </c>
      <c r="Z9" s="21">
        <f>ROUND(IF(X9=0, IF(W9=0, 0, 1), W9/X9),5)</f>
        <v>0</v>
      </c>
      <c r="AA9" s="8">
        <v>25</v>
      </c>
      <c r="AB9" s="8">
        <v>0</v>
      </c>
      <c r="AC9" s="8">
        <f>ROUND((AA9-AB9),5)</f>
        <v>25</v>
      </c>
      <c r="AD9" s="21">
        <f>ROUND(IF(AB9=0, IF(AA9=0, 0, 1), AA9/AB9),5)</f>
        <v>1</v>
      </c>
      <c r="AE9" s="8">
        <v>0</v>
      </c>
      <c r="AF9" s="8">
        <v>0</v>
      </c>
      <c r="AG9" s="8">
        <f>ROUND((AE9-AF9),5)</f>
        <v>0</v>
      </c>
      <c r="AH9" s="21">
        <f>ROUND(IF(AF9=0, IF(AE9=0, 0, 1), AE9/AF9),5)</f>
        <v>0</v>
      </c>
      <c r="AI9" s="8">
        <v>0</v>
      </c>
      <c r="AJ9" s="8">
        <v>0</v>
      </c>
      <c r="AK9" s="8">
        <f>ROUND((AI9-AJ9),5)</f>
        <v>0</v>
      </c>
      <c r="AL9" s="21">
        <f>ROUND(IF(AJ9=0, IF(AI9=0, 0, 1), AI9/AJ9),5)</f>
        <v>0</v>
      </c>
      <c r="AM9" s="8">
        <v>0</v>
      </c>
      <c r="AN9" s="8">
        <v>0</v>
      </c>
      <c r="AO9" s="8">
        <f>ROUND((AM9-AN9),5)</f>
        <v>0</v>
      </c>
      <c r="AP9" s="21">
        <f>ROUND(IF(AN9=0, IF(AM9=0, 0, 1), AM9/AN9),5)</f>
        <v>0</v>
      </c>
      <c r="AQ9" s="8">
        <f t="shared" si="0"/>
        <v>30</v>
      </c>
      <c r="AR9" s="8">
        <f t="shared" si="0"/>
        <v>20</v>
      </c>
      <c r="AS9" s="8">
        <f>ROUND((AQ9-AR9),5)</f>
        <v>10</v>
      </c>
      <c r="AT9" s="21">
        <f>ROUND(IF(AR9=0, IF(AQ9=0, 0, 1), AQ9/AR9),5)</f>
        <v>1.5</v>
      </c>
    </row>
    <row r="10" spans="1:46" x14ac:dyDescent="0.25">
      <c r="A10" s="2"/>
      <c r="B10" s="2"/>
      <c r="C10" s="2"/>
      <c r="D10" s="2"/>
      <c r="E10" s="2" t="s">
        <v>127</v>
      </c>
      <c r="F10" s="2"/>
      <c r="G10" s="8">
        <v>14881.39</v>
      </c>
      <c r="H10" s="8">
        <v>182420.64</v>
      </c>
      <c r="I10" s="8">
        <f>ROUND((G10-H10),5)</f>
        <v>-167539.25</v>
      </c>
      <c r="J10" s="21">
        <f>ROUND(IF(H10=0, IF(G10=0, 0, 1), G10/H10),5)</f>
        <v>8.158E-2</v>
      </c>
      <c r="K10" s="8">
        <v>13917.21</v>
      </c>
      <c r="L10" s="8">
        <v>0</v>
      </c>
      <c r="M10" s="8">
        <f>ROUND((K10-L10),5)</f>
        <v>13917.21</v>
      </c>
      <c r="N10" s="21">
        <f>ROUND(IF(L10=0, IF(K10=0, 0, 1), K10/L10),5)</f>
        <v>1</v>
      </c>
      <c r="O10" s="8">
        <v>13844.12</v>
      </c>
      <c r="P10" s="8">
        <v>0</v>
      </c>
      <c r="Q10" s="8">
        <f>ROUND((O10-P10),5)</f>
        <v>13844.12</v>
      </c>
      <c r="R10" s="21">
        <f>ROUND(IF(P10=0, IF(O10=0, 0, 1), O10/P10),5)</f>
        <v>1</v>
      </c>
      <c r="S10" s="8">
        <v>13463.65</v>
      </c>
      <c r="T10" s="8">
        <v>0</v>
      </c>
      <c r="U10" s="8">
        <f>ROUND((S10-T10),5)</f>
        <v>13463.65</v>
      </c>
      <c r="V10" s="21">
        <f>ROUND(IF(T10=0, IF(S10=0, 0, 1), S10/T10),5)</f>
        <v>1</v>
      </c>
      <c r="W10" s="8">
        <v>12102.87</v>
      </c>
      <c r="X10" s="8">
        <v>0</v>
      </c>
      <c r="Y10" s="8">
        <f>ROUND((W10-X10),5)</f>
        <v>12102.87</v>
      </c>
      <c r="Z10" s="21">
        <f>ROUND(IF(X10=0, IF(W10=0, 0, 1), W10/X10),5)</f>
        <v>1</v>
      </c>
      <c r="AA10" s="8">
        <v>13407.57</v>
      </c>
      <c r="AB10" s="8">
        <v>0</v>
      </c>
      <c r="AC10" s="8">
        <f>ROUND((AA10-AB10),5)</f>
        <v>13407.57</v>
      </c>
      <c r="AD10" s="21">
        <f>ROUND(IF(AB10=0, IF(AA10=0, 0, 1), AA10/AB10),5)</f>
        <v>1</v>
      </c>
      <c r="AE10" s="8">
        <v>18640.16</v>
      </c>
      <c r="AF10" s="8">
        <v>0</v>
      </c>
      <c r="AG10" s="8">
        <f>ROUND((AE10-AF10),5)</f>
        <v>18640.16</v>
      </c>
      <c r="AH10" s="21">
        <f>ROUND(IF(AF10=0, IF(AE10=0, 0, 1), AE10/AF10),5)</f>
        <v>1</v>
      </c>
      <c r="AI10" s="8">
        <v>12611.05</v>
      </c>
      <c r="AJ10" s="8">
        <v>0</v>
      </c>
      <c r="AK10" s="8">
        <f>ROUND((AI10-AJ10),5)</f>
        <v>12611.05</v>
      </c>
      <c r="AL10" s="21">
        <f>ROUND(IF(AJ10=0, IF(AI10=0, 0, 1), AI10/AJ10),5)</f>
        <v>1</v>
      </c>
      <c r="AM10" s="8">
        <v>0</v>
      </c>
      <c r="AN10" s="8">
        <v>0</v>
      </c>
      <c r="AO10" s="8">
        <f>ROUND((AM10-AN10),5)</f>
        <v>0</v>
      </c>
      <c r="AP10" s="21">
        <f>ROUND(IF(AN10=0, IF(AM10=0, 0, 1), AM10/AN10),5)</f>
        <v>0</v>
      </c>
      <c r="AQ10" s="8">
        <f t="shared" si="0"/>
        <v>112868.02</v>
      </c>
      <c r="AR10" s="8">
        <f t="shared" si="0"/>
        <v>182420.64</v>
      </c>
      <c r="AS10" s="8">
        <f>ROUND((AQ10-AR10),5)</f>
        <v>-69552.62</v>
      </c>
      <c r="AT10" s="21">
        <f>ROUND(IF(AR10=0, IF(AQ10=0, 0, 1), AQ10/AR10),5)</f>
        <v>0.61872000000000005</v>
      </c>
    </row>
    <row r="11" spans="1:46" ht="15.75" thickBot="1" x14ac:dyDescent="0.3">
      <c r="A11" s="2"/>
      <c r="B11" s="2"/>
      <c r="C11" s="2"/>
      <c r="D11" s="2"/>
      <c r="E11" s="2" t="s">
        <v>128</v>
      </c>
      <c r="F11" s="2"/>
      <c r="G11" s="8">
        <v>0</v>
      </c>
      <c r="H11" s="8"/>
      <c r="I11" s="8"/>
      <c r="J11" s="21"/>
      <c r="K11" s="8">
        <v>690</v>
      </c>
      <c r="L11" s="8"/>
      <c r="M11" s="8"/>
      <c r="N11" s="21"/>
      <c r="O11" s="8">
        <v>0</v>
      </c>
      <c r="P11" s="8"/>
      <c r="Q11" s="8"/>
      <c r="R11" s="21"/>
      <c r="S11" s="8">
        <v>0</v>
      </c>
      <c r="T11" s="8"/>
      <c r="U11" s="8"/>
      <c r="V11" s="21"/>
      <c r="W11" s="8">
        <v>0</v>
      </c>
      <c r="X11" s="8"/>
      <c r="Y11" s="8"/>
      <c r="Z11" s="21"/>
      <c r="AA11" s="8">
        <v>320</v>
      </c>
      <c r="AB11" s="8"/>
      <c r="AC11" s="8"/>
      <c r="AD11" s="21"/>
      <c r="AE11" s="8">
        <v>0</v>
      </c>
      <c r="AF11" s="8"/>
      <c r="AG11" s="8"/>
      <c r="AH11" s="21"/>
      <c r="AI11" s="8">
        <v>0</v>
      </c>
      <c r="AJ11" s="8"/>
      <c r="AK11" s="8"/>
      <c r="AL11" s="21"/>
      <c r="AM11" s="8">
        <v>0</v>
      </c>
      <c r="AN11" s="8"/>
      <c r="AO11" s="8"/>
      <c r="AP11" s="21"/>
      <c r="AQ11" s="8">
        <f>ROUND(G11+K11+O11+S11+W11+AA11+AE11+AI11+AM11,5)</f>
        <v>1010</v>
      </c>
      <c r="AR11" s="8"/>
      <c r="AS11" s="8"/>
      <c r="AT11" s="21"/>
    </row>
    <row r="12" spans="1:46" ht="15.75" thickBot="1" x14ac:dyDescent="0.3">
      <c r="A12" s="2"/>
      <c r="B12" s="2"/>
      <c r="C12" s="2"/>
      <c r="D12" s="2" t="s">
        <v>74</v>
      </c>
      <c r="E12" s="2"/>
      <c r="F12" s="2"/>
      <c r="G12" s="17">
        <f>ROUND(G4+SUM(G8:G11),5)</f>
        <v>16657.78</v>
      </c>
      <c r="H12" s="17">
        <f>ROUND(H4+SUM(H8:H11),5)</f>
        <v>1217440.6399999999</v>
      </c>
      <c r="I12" s="17">
        <f>ROUND((G12-H12),5)</f>
        <v>-1200782.8600000001</v>
      </c>
      <c r="J12" s="23">
        <f>ROUND(IF(H12=0, IF(G12=0, 0, 1), G12/H12),5)</f>
        <v>1.3679999999999999E-2</v>
      </c>
      <c r="K12" s="17">
        <f>ROUND(K4+SUM(K8:K11),5)</f>
        <v>14607.21</v>
      </c>
      <c r="L12" s="17">
        <f>ROUND(L4+SUM(L8:L11),5)</f>
        <v>0</v>
      </c>
      <c r="M12" s="17">
        <f>ROUND((K12-L12),5)</f>
        <v>14607.21</v>
      </c>
      <c r="N12" s="23">
        <f>ROUND(IF(L12=0, IF(K12=0, 0, 1), K12/L12),5)</f>
        <v>1</v>
      </c>
      <c r="O12" s="17">
        <f>ROUND(O4+SUM(O8:O11),5)</f>
        <v>188632.48</v>
      </c>
      <c r="P12" s="17">
        <f>ROUND(P4+SUM(P8:P11),5)</f>
        <v>0</v>
      </c>
      <c r="Q12" s="17">
        <f>ROUND((O12-P12),5)</f>
        <v>188632.48</v>
      </c>
      <c r="R12" s="23">
        <f>ROUND(IF(P12=0, IF(O12=0, 0, 1), O12/P12),5)</f>
        <v>1</v>
      </c>
      <c r="S12" s="17">
        <f>ROUND(S4+SUM(S8:S11),5)</f>
        <v>13538.65</v>
      </c>
      <c r="T12" s="17">
        <f>ROUND(T4+SUM(T8:T11),5)</f>
        <v>0</v>
      </c>
      <c r="U12" s="17">
        <f>ROUND((S12-T12),5)</f>
        <v>13538.65</v>
      </c>
      <c r="V12" s="23">
        <f>ROUND(IF(T12=0, IF(S12=0, 0, 1), S12/T12),5)</f>
        <v>1</v>
      </c>
      <c r="W12" s="17">
        <f>ROUND(W4+SUM(W8:W11),5)</f>
        <v>255967.99</v>
      </c>
      <c r="X12" s="17">
        <f>ROUND(X4+SUM(X8:X11),5)</f>
        <v>0</v>
      </c>
      <c r="Y12" s="17">
        <f>ROUND((W12-X12),5)</f>
        <v>255967.99</v>
      </c>
      <c r="Z12" s="23">
        <f>ROUND(IF(X12=0, IF(W12=0, 0, 1), W12/X12),5)</f>
        <v>1</v>
      </c>
      <c r="AA12" s="17">
        <f>ROUND(AA4+SUM(AA8:AA11),5)</f>
        <v>15558.43</v>
      </c>
      <c r="AB12" s="17">
        <f>ROUND(AB4+SUM(AB8:AB11),5)</f>
        <v>0</v>
      </c>
      <c r="AC12" s="17">
        <f>ROUND((AA12-AB12),5)</f>
        <v>15558.43</v>
      </c>
      <c r="AD12" s="23">
        <f>ROUND(IF(AB12=0, IF(AA12=0, 0, 1), AA12/AB12),5)</f>
        <v>1</v>
      </c>
      <c r="AE12" s="17">
        <f>ROUND(AE4+SUM(AE8:AE11),5)</f>
        <v>32538.16</v>
      </c>
      <c r="AF12" s="17">
        <f>ROUND(AF4+SUM(AF8:AF11),5)</f>
        <v>0</v>
      </c>
      <c r="AG12" s="17">
        <f>ROUND((AE12-AF12),5)</f>
        <v>32538.16</v>
      </c>
      <c r="AH12" s="23">
        <f>ROUND(IF(AF12=0, IF(AE12=0, 0, 1), AE12/AF12),5)</f>
        <v>1</v>
      </c>
      <c r="AI12" s="17">
        <f>ROUND(AI4+SUM(AI8:AI11),5)</f>
        <v>12611.05</v>
      </c>
      <c r="AJ12" s="17">
        <f>ROUND(AJ4+SUM(AJ8:AJ11),5)</f>
        <v>0</v>
      </c>
      <c r="AK12" s="17">
        <f>ROUND((AI12-AJ12),5)</f>
        <v>12611.05</v>
      </c>
      <c r="AL12" s="23">
        <f>ROUND(IF(AJ12=0, IF(AI12=0, 0, 1), AI12/AJ12),5)</f>
        <v>1</v>
      </c>
      <c r="AM12" s="17">
        <f>ROUND(AM4+SUM(AM8:AM11),5)</f>
        <v>4156.79</v>
      </c>
      <c r="AN12" s="17">
        <f>ROUND(AN4+SUM(AN8:AN11),5)</f>
        <v>0</v>
      </c>
      <c r="AO12" s="17">
        <f>ROUND((AM12-AN12),5)</f>
        <v>4156.79</v>
      </c>
      <c r="AP12" s="23">
        <f>ROUND(IF(AN12=0, IF(AM12=0, 0, 1), AM12/AN12),5)</f>
        <v>1</v>
      </c>
      <c r="AQ12" s="17">
        <f>ROUND(G12+K12+O12+S12+W12+AA12+AE12+AI12+AM12,5)</f>
        <v>554268.54</v>
      </c>
      <c r="AR12" s="17">
        <f>ROUND(H12+L12+P12+T12+X12+AB12+AF12+AJ12+AN12,5)</f>
        <v>1217440.6399999999</v>
      </c>
      <c r="AS12" s="17">
        <f>ROUND((AQ12-AR12),5)</f>
        <v>-663172.1</v>
      </c>
      <c r="AT12" s="23">
        <f>ROUND(IF(AR12=0, IF(AQ12=0, 0, 1), AQ12/AR12),5)</f>
        <v>0.45527000000000001</v>
      </c>
    </row>
    <row r="13" spans="1:46" x14ac:dyDescent="0.25">
      <c r="A13" s="2"/>
      <c r="B13" s="2"/>
      <c r="C13" s="2" t="s">
        <v>75</v>
      </c>
      <c r="D13" s="2"/>
      <c r="E13" s="2"/>
      <c r="F13" s="2"/>
      <c r="G13" s="8">
        <f>G12</f>
        <v>16657.78</v>
      </c>
      <c r="H13" s="8">
        <f>H12</f>
        <v>1217440.6399999999</v>
      </c>
      <c r="I13" s="8">
        <f>ROUND((G13-H13),5)</f>
        <v>-1200782.8600000001</v>
      </c>
      <c r="J13" s="21">
        <f>ROUND(IF(H13=0, IF(G13=0, 0, 1), G13/H13),5)</f>
        <v>1.3679999999999999E-2</v>
      </c>
      <c r="K13" s="8">
        <f>K12</f>
        <v>14607.21</v>
      </c>
      <c r="L13" s="8">
        <f>L12</f>
        <v>0</v>
      </c>
      <c r="M13" s="8">
        <f>ROUND((K13-L13),5)</f>
        <v>14607.21</v>
      </c>
      <c r="N13" s="21">
        <f>ROUND(IF(L13=0, IF(K13=0, 0, 1), K13/L13),5)</f>
        <v>1</v>
      </c>
      <c r="O13" s="8">
        <f>O12</f>
        <v>188632.48</v>
      </c>
      <c r="P13" s="8">
        <f>P12</f>
        <v>0</v>
      </c>
      <c r="Q13" s="8">
        <f>ROUND((O13-P13),5)</f>
        <v>188632.48</v>
      </c>
      <c r="R13" s="21">
        <f>ROUND(IF(P13=0, IF(O13=0, 0, 1), O13/P13),5)</f>
        <v>1</v>
      </c>
      <c r="S13" s="8">
        <f>S12</f>
        <v>13538.65</v>
      </c>
      <c r="T13" s="8">
        <f>T12</f>
        <v>0</v>
      </c>
      <c r="U13" s="8">
        <f>ROUND((S13-T13),5)</f>
        <v>13538.65</v>
      </c>
      <c r="V13" s="21">
        <f>ROUND(IF(T13=0, IF(S13=0, 0, 1), S13/T13),5)</f>
        <v>1</v>
      </c>
      <c r="W13" s="8">
        <f>W12</f>
        <v>255967.99</v>
      </c>
      <c r="X13" s="8">
        <f>X12</f>
        <v>0</v>
      </c>
      <c r="Y13" s="8">
        <f>ROUND((W13-X13),5)</f>
        <v>255967.99</v>
      </c>
      <c r="Z13" s="21">
        <f>ROUND(IF(X13=0, IF(W13=0, 0, 1), W13/X13),5)</f>
        <v>1</v>
      </c>
      <c r="AA13" s="8">
        <f>AA12</f>
        <v>15558.43</v>
      </c>
      <c r="AB13" s="8">
        <f>AB12</f>
        <v>0</v>
      </c>
      <c r="AC13" s="8">
        <f>ROUND((AA13-AB13),5)</f>
        <v>15558.43</v>
      </c>
      <c r="AD13" s="21">
        <f>ROUND(IF(AB13=0, IF(AA13=0, 0, 1), AA13/AB13),5)</f>
        <v>1</v>
      </c>
      <c r="AE13" s="8">
        <f>AE12</f>
        <v>32538.16</v>
      </c>
      <c r="AF13" s="8">
        <f>AF12</f>
        <v>0</v>
      </c>
      <c r="AG13" s="8">
        <f>ROUND((AE13-AF13),5)</f>
        <v>32538.16</v>
      </c>
      <c r="AH13" s="21">
        <f>ROUND(IF(AF13=0, IF(AE13=0, 0, 1), AE13/AF13),5)</f>
        <v>1</v>
      </c>
      <c r="AI13" s="8">
        <f>AI12</f>
        <v>12611.05</v>
      </c>
      <c r="AJ13" s="8">
        <f>AJ12</f>
        <v>0</v>
      </c>
      <c r="AK13" s="8">
        <f>ROUND((AI13-AJ13),5)</f>
        <v>12611.05</v>
      </c>
      <c r="AL13" s="21">
        <f>ROUND(IF(AJ13=0, IF(AI13=0, 0, 1), AI13/AJ13),5)</f>
        <v>1</v>
      </c>
      <c r="AM13" s="8">
        <f>AM12</f>
        <v>4156.79</v>
      </c>
      <c r="AN13" s="8">
        <f>AN12</f>
        <v>0</v>
      </c>
      <c r="AO13" s="8">
        <f>ROUND((AM13-AN13),5)</f>
        <v>4156.79</v>
      </c>
      <c r="AP13" s="21">
        <f>ROUND(IF(AN13=0, IF(AM13=0, 0, 1), AM13/AN13),5)</f>
        <v>1</v>
      </c>
      <c r="AQ13" s="8">
        <f>ROUND(G13+K13+O13+S13+W13+AA13+AE13+AI13+AM13,5)</f>
        <v>554268.54</v>
      </c>
      <c r="AR13" s="8">
        <f>ROUND(H13+L13+P13+T13+X13+AB13+AF13+AJ13+AN13,5)</f>
        <v>1217440.6399999999</v>
      </c>
      <c r="AS13" s="8">
        <f>ROUND((AQ13-AR13),5)</f>
        <v>-663172.1</v>
      </c>
      <c r="AT13" s="21">
        <f>ROUND(IF(AR13=0, IF(AQ13=0, 0, 1), AQ13/AR13),5)</f>
        <v>0.45527000000000001</v>
      </c>
    </row>
    <row r="14" spans="1:46" x14ac:dyDescent="0.25">
      <c r="A14" s="2"/>
      <c r="B14" s="2"/>
      <c r="C14" s="2"/>
      <c r="D14" s="2" t="s">
        <v>76</v>
      </c>
      <c r="E14" s="2"/>
      <c r="F14" s="2"/>
      <c r="G14" s="8"/>
      <c r="H14" s="8"/>
      <c r="I14" s="8"/>
      <c r="J14" s="21"/>
      <c r="K14" s="8"/>
      <c r="L14" s="8"/>
      <c r="M14" s="8"/>
      <c r="N14" s="21"/>
      <c r="O14" s="8"/>
      <c r="P14" s="8"/>
      <c r="Q14" s="8"/>
      <c r="R14" s="21"/>
      <c r="S14" s="8"/>
      <c r="T14" s="8"/>
      <c r="U14" s="8"/>
      <c r="V14" s="21"/>
      <c r="W14" s="8"/>
      <c r="X14" s="8"/>
      <c r="Y14" s="8"/>
      <c r="Z14" s="21"/>
      <c r="AA14" s="8"/>
      <c r="AB14" s="8"/>
      <c r="AC14" s="8"/>
      <c r="AD14" s="21"/>
      <c r="AE14" s="8"/>
      <c r="AF14" s="8"/>
      <c r="AG14" s="8"/>
      <c r="AH14" s="21"/>
      <c r="AI14" s="8"/>
      <c r="AJ14" s="8"/>
      <c r="AK14" s="8"/>
      <c r="AL14" s="21"/>
      <c r="AM14" s="8"/>
      <c r="AN14" s="8"/>
      <c r="AO14" s="8"/>
      <c r="AP14" s="21"/>
      <c r="AQ14" s="8"/>
      <c r="AR14" s="8"/>
      <c r="AS14" s="8"/>
      <c r="AT14" s="21"/>
    </row>
    <row r="15" spans="1:46" x14ac:dyDescent="0.25">
      <c r="A15" s="2"/>
      <c r="B15" s="2"/>
      <c r="C15" s="2"/>
      <c r="D15" s="2"/>
      <c r="E15" s="2" t="s">
        <v>129</v>
      </c>
      <c r="F15" s="2"/>
      <c r="G15" s="8">
        <v>0</v>
      </c>
      <c r="H15" s="8">
        <v>27131.69</v>
      </c>
      <c r="I15" s="8">
        <f t="shared" ref="I15:I38" si="1">ROUND((G15-H15),5)</f>
        <v>-27131.69</v>
      </c>
      <c r="J15" s="21">
        <f t="shared" ref="J15:J38" si="2">ROUND(IF(H15=0, IF(G15=0, 0, 1), G15/H15),5)</f>
        <v>0</v>
      </c>
      <c r="K15" s="8">
        <v>0</v>
      </c>
      <c r="L15" s="8">
        <v>0</v>
      </c>
      <c r="M15" s="8">
        <f t="shared" ref="M15:M38" si="3">ROUND((K15-L15),5)</f>
        <v>0</v>
      </c>
      <c r="N15" s="21">
        <f t="shared" ref="N15:N38" si="4">ROUND(IF(L15=0, IF(K15=0, 0, 1), K15/L15),5)</f>
        <v>0</v>
      </c>
      <c r="O15" s="8">
        <v>0</v>
      </c>
      <c r="P15" s="8">
        <v>0</v>
      </c>
      <c r="Q15" s="8">
        <f t="shared" ref="Q15:Q38" si="5">ROUND((O15-P15),5)</f>
        <v>0</v>
      </c>
      <c r="R15" s="21">
        <f t="shared" ref="R15:R38" si="6">ROUND(IF(P15=0, IF(O15=0, 0, 1), O15/P15),5)</f>
        <v>0</v>
      </c>
      <c r="S15" s="8">
        <v>0</v>
      </c>
      <c r="T15" s="8">
        <v>0</v>
      </c>
      <c r="U15" s="8">
        <f t="shared" ref="U15:U27" si="7">ROUND((S15-T15),5)</f>
        <v>0</v>
      </c>
      <c r="V15" s="21">
        <f t="shared" ref="V15:V27" si="8">ROUND(IF(T15=0, IF(S15=0, 0, 1), S15/T15),5)</f>
        <v>0</v>
      </c>
      <c r="W15" s="8">
        <v>0</v>
      </c>
      <c r="X15" s="8">
        <v>0</v>
      </c>
      <c r="Y15" s="8">
        <f t="shared" ref="Y15:Y27" si="9">ROUND((W15-X15),5)</f>
        <v>0</v>
      </c>
      <c r="Z15" s="21">
        <f t="shared" ref="Z15:Z27" si="10">ROUND(IF(X15=0, IF(W15=0, 0, 1), W15/X15),5)</f>
        <v>0</v>
      </c>
      <c r="AA15" s="8">
        <v>0</v>
      </c>
      <c r="AB15" s="8">
        <v>0</v>
      </c>
      <c r="AC15" s="8">
        <f t="shared" ref="AC15:AC27" si="11">ROUND((AA15-AB15),5)</f>
        <v>0</v>
      </c>
      <c r="AD15" s="21">
        <f t="shared" ref="AD15:AD27" si="12">ROUND(IF(AB15=0, IF(AA15=0, 0, 1), AA15/AB15),5)</f>
        <v>0</v>
      </c>
      <c r="AE15" s="8">
        <v>0</v>
      </c>
      <c r="AF15" s="8">
        <v>0</v>
      </c>
      <c r="AG15" s="8">
        <f t="shared" ref="AG15:AG27" si="13">ROUND((AE15-AF15),5)</f>
        <v>0</v>
      </c>
      <c r="AH15" s="21">
        <f t="shared" ref="AH15:AH27" si="14">ROUND(IF(AF15=0, IF(AE15=0, 0, 1), AE15/AF15),5)</f>
        <v>0</v>
      </c>
      <c r="AI15" s="8">
        <v>0</v>
      </c>
      <c r="AJ15" s="8">
        <v>0</v>
      </c>
      <c r="AK15" s="8">
        <f t="shared" ref="AK15:AK27" si="15">ROUND((AI15-AJ15),5)</f>
        <v>0</v>
      </c>
      <c r="AL15" s="21">
        <f t="shared" ref="AL15:AL27" si="16">ROUND(IF(AJ15=0, IF(AI15=0, 0, 1), AI15/AJ15),5)</f>
        <v>0</v>
      </c>
      <c r="AM15" s="8">
        <v>0</v>
      </c>
      <c r="AN15" s="8">
        <v>0</v>
      </c>
      <c r="AO15" s="8">
        <f t="shared" ref="AO15:AO27" si="17">ROUND((AM15-AN15),5)</f>
        <v>0</v>
      </c>
      <c r="AP15" s="21">
        <f t="shared" ref="AP15:AP27" si="18">ROUND(IF(AN15=0, IF(AM15=0, 0, 1), AM15/AN15),5)</f>
        <v>0</v>
      </c>
      <c r="AQ15" s="8">
        <f t="shared" ref="AQ15:AQ38" si="19">ROUND(G15+K15+O15+S15+W15+AA15+AE15+AI15+AM15,5)</f>
        <v>0</v>
      </c>
      <c r="AR15" s="8">
        <f t="shared" ref="AR15:AR38" si="20">ROUND(H15+L15+P15+T15+X15+AB15+AF15+AJ15+AN15,5)</f>
        <v>27131.69</v>
      </c>
      <c r="AS15" s="8">
        <f t="shared" ref="AS15:AS38" si="21">ROUND((AQ15-AR15),5)</f>
        <v>-27131.69</v>
      </c>
      <c r="AT15" s="21">
        <f t="shared" ref="AT15:AT38" si="22">ROUND(IF(AR15=0, IF(AQ15=0, 0, 1), AQ15/AR15),5)</f>
        <v>0</v>
      </c>
    </row>
    <row r="16" spans="1:46" x14ac:dyDescent="0.25">
      <c r="A16" s="2"/>
      <c r="B16" s="2"/>
      <c r="C16" s="2"/>
      <c r="D16" s="2"/>
      <c r="E16" s="2" t="s">
        <v>130</v>
      </c>
      <c r="F16" s="2"/>
      <c r="G16" s="8">
        <v>0</v>
      </c>
      <c r="H16" s="8">
        <v>9887.0300000000007</v>
      </c>
      <c r="I16" s="8">
        <f t="shared" si="1"/>
        <v>-9887.0300000000007</v>
      </c>
      <c r="J16" s="21">
        <f t="shared" si="2"/>
        <v>0</v>
      </c>
      <c r="K16" s="8">
        <v>0</v>
      </c>
      <c r="L16" s="8">
        <v>0</v>
      </c>
      <c r="M16" s="8">
        <f t="shared" si="3"/>
        <v>0</v>
      </c>
      <c r="N16" s="21">
        <f t="shared" si="4"/>
        <v>0</v>
      </c>
      <c r="O16" s="8">
        <v>2155.25</v>
      </c>
      <c r="P16" s="8">
        <v>0</v>
      </c>
      <c r="Q16" s="8">
        <f t="shared" si="5"/>
        <v>2155.25</v>
      </c>
      <c r="R16" s="21">
        <f t="shared" si="6"/>
        <v>1</v>
      </c>
      <c r="S16" s="8">
        <v>0</v>
      </c>
      <c r="T16" s="8">
        <v>0</v>
      </c>
      <c r="U16" s="8">
        <f t="shared" si="7"/>
        <v>0</v>
      </c>
      <c r="V16" s="21">
        <f t="shared" si="8"/>
        <v>0</v>
      </c>
      <c r="W16" s="8">
        <v>4396.0200000000004</v>
      </c>
      <c r="X16" s="8">
        <v>0</v>
      </c>
      <c r="Y16" s="8">
        <f t="shared" si="9"/>
        <v>4396.0200000000004</v>
      </c>
      <c r="Z16" s="21">
        <f t="shared" si="10"/>
        <v>1</v>
      </c>
      <c r="AA16" s="8">
        <v>0</v>
      </c>
      <c r="AB16" s="8">
        <v>0</v>
      </c>
      <c r="AC16" s="8">
        <f t="shared" si="11"/>
        <v>0</v>
      </c>
      <c r="AD16" s="21">
        <f t="shared" si="12"/>
        <v>0</v>
      </c>
      <c r="AE16" s="8">
        <v>0</v>
      </c>
      <c r="AF16" s="8">
        <v>0</v>
      </c>
      <c r="AG16" s="8">
        <f t="shared" si="13"/>
        <v>0</v>
      </c>
      <c r="AH16" s="21">
        <f t="shared" si="14"/>
        <v>0</v>
      </c>
      <c r="AI16" s="8">
        <v>0</v>
      </c>
      <c r="AJ16" s="8">
        <v>0</v>
      </c>
      <c r="AK16" s="8">
        <f t="shared" si="15"/>
        <v>0</v>
      </c>
      <c r="AL16" s="21">
        <f t="shared" si="16"/>
        <v>0</v>
      </c>
      <c r="AM16" s="8">
        <v>0</v>
      </c>
      <c r="AN16" s="8">
        <v>0</v>
      </c>
      <c r="AO16" s="8">
        <f t="shared" si="17"/>
        <v>0</v>
      </c>
      <c r="AP16" s="21">
        <f t="shared" si="18"/>
        <v>0</v>
      </c>
      <c r="AQ16" s="8">
        <f t="shared" si="19"/>
        <v>6551.27</v>
      </c>
      <c r="AR16" s="8">
        <f t="shared" si="20"/>
        <v>9887.0300000000007</v>
      </c>
      <c r="AS16" s="8">
        <f t="shared" si="21"/>
        <v>-3335.76</v>
      </c>
      <c r="AT16" s="21">
        <f t="shared" si="22"/>
        <v>0.66261000000000003</v>
      </c>
    </row>
    <row r="17" spans="1:46" x14ac:dyDescent="0.25">
      <c r="A17" s="2"/>
      <c r="B17" s="2"/>
      <c r="C17" s="2"/>
      <c r="D17" s="2"/>
      <c r="E17" s="2" t="s">
        <v>131</v>
      </c>
      <c r="F17" s="2"/>
      <c r="G17" s="8">
        <v>0</v>
      </c>
      <c r="H17" s="8">
        <v>100</v>
      </c>
      <c r="I17" s="8">
        <f t="shared" si="1"/>
        <v>-100</v>
      </c>
      <c r="J17" s="21">
        <f t="shared" si="2"/>
        <v>0</v>
      </c>
      <c r="K17" s="8">
        <v>0</v>
      </c>
      <c r="L17" s="8">
        <v>0</v>
      </c>
      <c r="M17" s="8">
        <f t="shared" si="3"/>
        <v>0</v>
      </c>
      <c r="N17" s="21">
        <f t="shared" si="4"/>
        <v>0</v>
      </c>
      <c r="O17" s="8">
        <v>0</v>
      </c>
      <c r="P17" s="8">
        <v>0</v>
      </c>
      <c r="Q17" s="8">
        <f t="shared" si="5"/>
        <v>0</v>
      </c>
      <c r="R17" s="21">
        <f t="shared" si="6"/>
        <v>0</v>
      </c>
      <c r="S17" s="8">
        <v>0</v>
      </c>
      <c r="T17" s="8">
        <v>0</v>
      </c>
      <c r="U17" s="8">
        <f t="shared" si="7"/>
        <v>0</v>
      </c>
      <c r="V17" s="21">
        <f t="shared" si="8"/>
        <v>0</v>
      </c>
      <c r="W17" s="8">
        <v>0</v>
      </c>
      <c r="X17" s="8">
        <v>0</v>
      </c>
      <c r="Y17" s="8">
        <f t="shared" si="9"/>
        <v>0</v>
      </c>
      <c r="Z17" s="21">
        <f t="shared" si="10"/>
        <v>0</v>
      </c>
      <c r="AA17" s="8">
        <v>0</v>
      </c>
      <c r="AB17" s="8">
        <v>0</v>
      </c>
      <c r="AC17" s="8">
        <f t="shared" si="11"/>
        <v>0</v>
      </c>
      <c r="AD17" s="21">
        <f t="shared" si="12"/>
        <v>0</v>
      </c>
      <c r="AE17" s="8">
        <v>0</v>
      </c>
      <c r="AF17" s="8">
        <v>0</v>
      </c>
      <c r="AG17" s="8">
        <f t="shared" si="13"/>
        <v>0</v>
      </c>
      <c r="AH17" s="21">
        <f t="shared" si="14"/>
        <v>0</v>
      </c>
      <c r="AI17" s="8">
        <v>0</v>
      </c>
      <c r="AJ17" s="8">
        <v>0</v>
      </c>
      <c r="AK17" s="8">
        <f t="shared" si="15"/>
        <v>0</v>
      </c>
      <c r="AL17" s="21">
        <f t="shared" si="16"/>
        <v>0</v>
      </c>
      <c r="AM17" s="8">
        <v>0</v>
      </c>
      <c r="AN17" s="8">
        <v>0</v>
      </c>
      <c r="AO17" s="8">
        <f t="shared" si="17"/>
        <v>0</v>
      </c>
      <c r="AP17" s="21">
        <f t="shared" si="18"/>
        <v>0</v>
      </c>
      <c r="AQ17" s="8">
        <f t="shared" si="19"/>
        <v>0</v>
      </c>
      <c r="AR17" s="8">
        <f t="shared" si="20"/>
        <v>100</v>
      </c>
      <c r="AS17" s="8">
        <f t="shared" si="21"/>
        <v>-100</v>
      </c>
      <c r="AT17" s="21">
        <f t="shared" si="22"/>
        <v>0</v>
      </c>
    </row>
    <row r="18" spans="1:46" x14ac:dyDescent="0.25">
      <c r="A18" s="2"/>
      <c r="B18" s="2"/>
      <c r="C18" s="2"/>
      <c r="D18" s="2"/>
      <c r="E18" s="2" t="s">
        <v>77</v>
      </c>
      <c r="F18" s="2"/>
      <c r="G18" s="8">
        <v>1259.93</v>
      </c>
      <c r="H18" s="8">
        <v>28040.3</v>
      </c>
      <c r="I18" s="8">
        <f t="shared" si="1"/>
        <v>-26780.37</v>
      </c>
      <c r="J18" s="21">
        <f t="shared" si="2"/>
        <v>4.4929999999999998E-2</v>
      </c>
      <c r="K18" s="8">
        <v>1332.27</v>
      </c>
      <c r="L18" s="8">
        <v>0</v>
      </c>
      <c r="M18" s="8">
        <f t="shared" si="3"/>
        <v>1332.27</v>
      </c>
      <c r="N18" s="21">
        <f t="shared" si="4"/>
        <v>1</v>
      </c>
      <c r="O18" s="8">
        <v>2186.6799999999998</v>
      </c>
      <c r="P18" s="8">
        <v>0</v>
      </c>
      <c r="Q18" s="8">
        <f t="shared" si="5"/>
        <v>2186.6799999999998</v>
      </c>
      <c r="R18" s="21">
        <f t="shared" si="6"/>
        <v>1</v>
      </c>
      <c r="S18" s="8">
        <v>904.61</v>
      </c>
      <c r="T18" s="8">
        <v>0</v>
      </c>
      <c r="U18" s="8">
        <f t="shared" si="7"/>
        <v>904.61</v>
      </c>
      <c r="V18" s="21">
        <f t="shared" si="8"/>
        <v>1</v>
      </c>
      <c r="W18" s="8">
        <v>11658.85</v>
      </c>
      <c r="X18" s="8">
        <v>0</v>
      </c>
      <c r="Y18" s="8">
        <f t="shared" si="9"/>
        <v>11658.85</v>
      </c>
      <c r="Z18" s="21">
        <f t="shared" si="10"/>
        <v>1</v>
      </c>
      <c r="AA18" s="8">
        <v>1521.55</v>
      </c>
      <c r="AB18" s="8">
        <v>0</v>
      </c>
      <c r="AC18" s="8">
        <f t="shared" si="11"/>
        <v>1521.55</v>
      </c>
      <c r="AD18" s="21">
        <f t="shared" si="12"/>
        <v>1</v>
      </c>
      <c r="AE18" s="8">
        <v>3872.4</v>
      </c>
      <c r="AF18" s="8">
        <v>0</v>
      </c>
      <c r="AG18" s="8">
        <f t="shared" si="13"/>
        <v>3872.4</v>
      </c>
      <c r="AH18" s="21">
        <f t="shared" si="14"/>
        <v>1</v>
      </c>
      <c r="AI18" s="8">
        <v>3106.22</v>
      </c>
      <c r="AJ18" s="8">
        <v>0</v>
      </c>
      <c r="AK18" s="8">
        <f t="shared" si="15"/>
        <v>3106.22</v>
      </c>
      <c r="AL18" s="21">
        <f t="shared" si="16"/>
        <v>1</v>
      </c>
      <c r="AM18" s="8">
        <v>3228.95</v>
      </c>
      <c r="AN18" s="8">
        <v>0</v>
      </c>
      <c r="AO18" s="8">
        <f t="shared" si="17"/>
        <v>3228.95</v>
      </c>
      <c r="AP18" s="21">
        <f t="shared" si="18"/>
        <v>1</v>
      </c>
      <c r="AQ18" s="8">
        <f t="shared" si="19"/>
        <v>29071.46</v>
      </c>
      <c r="AR18" s="8">
        <f t="shared" si="20"/>
        <v>28040.3</v>
      </c>
      <c r="AS18" s="8">
        <f t="shared" si="21"/>
        <v>1031.1600000000001</v>
      </c>
      <c r="AT18" s="21">
        <f t="shared" si="22"/>
        <v>1.03677</v>
      </c>
    </row>
    <row r="19" spans="1:46" x14ac:dyDescent="0.25">
      <c r="A19" s="2"/>
      <c r="B19" s="2"/>
      <c r="C19" s="2"/>
      <c r="D19" s="2"/>
      <c r="E19" s="2" t="s">
        <v>78</v>
      </c>
      <c r="F19" s="2"/>
      <c r="G19" s="8">
        <v>-134.91999999999999</v>
      </c>
      <c r="H19" s="8">
        <v>66855.990000000005</v>
      </c>
      <c r="I19" s="8">
        <f t="shared" si="1"/>
        <v>-66990.91</v>
      </c>
      <c r="J19" s="21">
        <f t="shared" si="2"/>
        <v>-2.0200000000000001E-3</v>
      </c>
      <c r="K19" s="8">
        <v>-134.91999999999999</v>
      </c>
      <c r="L19" s="8">
        <v>0</v>
      </c>
      <c r="M19" s="8">
        <f t="shared" si="3"/>
        <v>-134.91999999999999</v>
      </c>
      <c r="N19" s="21">
        <f t="shared" si="4"/>
        <v>1</v>
      </c>
      <c r="O19" s="8">
        <v>-272.24</v>
      </c>
      <c r="P19" s="8">
        <v>0</v>
      </c>
      <c r="Q19" s="8">
        <f t="shared" si="5"/>
        <v>-272.24</v>
      </c>
      <c r="R19" s="21">
        <f t="shared" si="6"/>
        <v>1</v>
      </c>
      <c r="S19" s="8">
        <v>-204.78</v>
      </c>
      <c r="T19" s="8">
        <v>0</v>
      </c>
      <c r="U19" s="8">
        <f t="shared" si="7"/>
        <v>-204.78</v>
      </c>
      <c r="V19" s="21">
        <f t="shared" si="8"/>
        <v>1</v>
      </c>
      <c r="W19" s="8">
        <v>6089.08</v>
      </c>
      <c r="X19" s="8">
        <v>0</v>
      </c>
      <c r="Y19" s="8">
        <f t="shared" si="9"/>
        <v>6089.08</v>
      </c>
      <c r="Z19" s="21">
        <f t="shared" si="10"/>
        <v>1</v>
      </c>
      <c r="AA19" s="8">
        <v>2942.9</v>
      </c>
      <c r="AB19" s="8">
        <v>0</v>
      </c>
      <c r="AC19" s="8">
        <f t="shared" si="11"/>
        <v>2942.9</v>
      </c>
      <c r="AD19" s="21">
        <f t="shared" si="12"/>
        <v>1</v>
      </c>
      <c r="AE19" s="8">
        <v>2143.89</v>
      </c>
      <c r="AF19" s="8">
        <v>0</v>
      </c>
      <c r="AG19" s="8">
        <f t="shared" si="13"/>
        <v>2143.89</v>
      </c>
      <c r="AH19" s="21">
        <f t="shared" si="14"/>
        <v>1</v>
      </c>
      <c r="AI19" s="8">
        <v>2942.9</v>
      </c>
      <c r="AJ19" s="8">
        <v>0</v>
      </c>
      <c r="AK19" s="8">
        <f t="shared" si="15"/>
        <v>2942.9</v>
      </c>
      <c r="AL19" s="21">
        <f t="shared" si="16"/>
        <v>1</v>
      </c>
      <c r="AM19" s="8">
        <v>2193.75</v>
      </c>
      <c r="AN19" s="8">
        <v>0</v>
      </c>
      <c r="AO19" s="8">
        <f t="shared" si="17"/>
        <v>2193.75</v>
      </c>
      <c r="AP19" s="21">
        <f t="shared" si="18"/>
        <v>1</v>
      </c>
      <c r="AQ19" s="8">
        <f t="shared" si="19"/>
        <v>15565.66</v>
      </c>
      <c r="AR19" s="8">
        <f t="shared" si="20"/>
        <v>66855.990000000005</v>
      </c>
      <c r="AS19" s="8">
        <f t="shared" si="21"/>
        <v>-51290.33</v>
      </c>
      <c r="AT19" s="21">
        <f t="shared" si="22"/>
        <v>0.23282</v>
      </c>
    </row>
    <row r="20" spans="1:46" x14ac:dyDescent="0.25">
      <c r="A20" s="2"/>
      <c r="B20" s="2"/>
      <c r="C20" s="2"/>
      <c r="D20" s="2"/>
      <c r="E20" s="2" t="s">
        <v>79</v>
      </c>
      <c r="F20" s="2"/>
      <c r="G20" s="8">
        <v>273.77</v>
      </c>
      <c r="H20" s="8">
        <v>27405.31</v>
      </c>
      <c r="I20" s="8">
        <f t="shared" si="1"/>
        <v>-27131.54</v>
      </c>
      <c r="J20" s="21">
        <f t="shared" si="2"/>
        <v>9.9900000000000006E-3</v>
      </c>
      <c r="K20" s="8">
        <v>580.46</v>
      </c>
      <c r="L20" s="8">
        <v>0</v>
      </c>
      <c r="M20" s="8">
        <f t="shared" si="3"/>
        <v>580.46</v>
      </c>
      <c r="N20" s="21">
        <f t="shared" si="4"/>
        <v>1</v>
      </c>
      <c r="O20" s="8">
        <v>1178.26</v>
      </c>
      <c r="P20" s="8">
        <v>0</v>
      </c>
      <c r="Q20" s="8">
        <f t="shared" si="5"/>
        <v>1178.26</v>
      </c>
      <c r="R20" s="21">
        <f t="shared" si="6"/>
        <v>1</v>
      </c>
      <c r="S20" s="8">
        <v>766.26</v>
      </c>
      <c r="T20" s="8">
        <v>0</v>
      </c>
      <c r="U20" s="8">
        <f t="shared" si="7"/>
        <v>766.26</v>
      </c>
      <c r="V20" s="21">
        <f t="shared" si="8"/>
        <v>1</v>
      </c>
      <c r="W20" s="8">
        <v>3050.74</v>
      </c>
      <c r="X20" s="8">
        <v>0</v>
      </c>
      <c r="Y20" s="8">
        <f t="shared" si="9"/>
        <v>3050.74</v>
      </c>
      <c r="Z20" s="21">
        <f t="shared" si="10"/>
        <v>1</v>
      </c>
      <c r="AA20" s="8">
        <v>3532.25</v>
      </c>
      <c r="AB20" s="8">
        <v>0</v>
      </c>
      <c r="AC20" s="8">
        <f t="shared" si="11"/>
        <v>3532.25</v>
      </c>
      <c r="AD20" s="21">
        <f t="shared" si="12"/>
        <v>1</v>
      </c>
      <c r="AE20" s="8">
        <v>3985.93</v>
      </c>
      <c r="AF20" s="8">
        <v>0</v>
      </c>
      <c r="AG20" s="8">
        <f t="shared" si="13"/>
        <v>3985.93</v>
      </c>
      <c r="AH20" s="21">
        <f t="shared" si="14"/>
        <v>1</v>
      </c>
      <c r="AI20" s="8">
        <v>4008.23</v>
      </c>
      <c r="AJ20" s="8">
        <v>0</v>
      </c>
      <c r="AK20" s="8">
        <f t="shared" si="15"/>
        <v>4008.23</v>
      </c>
      <c r="AL20" s="21">
        <f t="shared" si="16"/>
        <v>1</v>
      </c>
      <c r="AM20" s="8">
        <v>4208.99</v>
      </c>
      <c r="AN20" s="8">
        <v>0</v>
      </c>
      <c r="AO20" s="8">
        <f t="shared" si="17"/>
        <v>4208.99</v>
      </c>
      <c r="AP20" s="21">
        <f t="shared" si="18"/>
        <v>1</v>
      </c>
      <c r="AQ20" s="8">
        <f t="shared" si="19"/>
        <v>21584.89</v>
      </c>
      <c r="AR20" s="8">
        <f t="shared" si="20"/>
        <v>27405.31</v>
      </c>
      <c r="AS20" s="8">
        <f t="shared" si="21"/>
        <v>-5820.42</v>
      </c>
      <c r="AT20" s="21">
        <f t="shared" si="22"/>
        <v>0.78761999999999999</v>
      </c>
    </row>
    <row r="21" spans="1:46" x14ac:dyDescent="0.25">
      <c r="A21" s="2"/>
      <c r="B21" s="2"/>
      <c r="C21" s="2"/>
      <c r="D21" s="2"/>
      <c r="E21" s="2" t="s">
        <v>80</v>
      </c>
      <c r="F21" s="2"/>
      <c r="G21" s="8">
        <v>339.29</v>
      </c>
      <c r="H21" s="8">
        <v>100</v>
      </c>
      <c r="I21" s="8">
        <f t="shared" si="1"/>
        <v>239.29</v>
      </c>
      <c r="J21" s="21">
        <f t="shared" si="2"/>
        <v>3.3929</v>
      </c>
      <c r="K21" s="8">
        <v>540.05999999999995</v>
      </c>
      <c r="L21" s="8">
        <v>0</v>
      </c>
      <c r="M21" s="8">
        <f t="shared" si="3"/>
        <v>540.05999999999995</v>
      </c>
      <c r="N21" s="21">
        <f t="shared" si="4"/>
        <v>1</v>
      </c>
      <c r="O21" s="8">
        <v>609.4</v>
      </c>
      <c r="P21" s="8">
        <v>0</v>
      </c>
      <c r="Q21" s="8">
        <f t="shared" si="5"/>
        <v>609.4</v>
      </c>
      <c r="R21" s="21">
        <f t="shared" si="6"/>
        <v>1</v>
      </c>
      <c r="S21" s="8">
        <v>76.400000000000006</v>
      </c>
      <c r="T21" s="8">
        <v>0</v>
      </c>
      <c r="U21" s="8">
        <f t="shared" si="7"/>
        <v>76.400000000000006</v>
      </c>
      <c r="V21" s="21">
        <f t="shared" si="8"/>
        <v>1</v>
      </c>
      <c r="W21" s="8">
        <v>80.2</v>
      </c>
      <c r="X21" s="8">
        <v>0</v>
      </c>
      <c r="Y21" s="8">
        <f t="shared" si="9"/>
        <v>80.2</v>
      </c>
      <c r="Z21" s="21">
        <f t="shared" si="10"/>
        <v>1</v>
      </c>
      <c r="AA21" s="8">
        <v>127.14</v>
      </c>
      <c r="AB21" s="8">
        <v>0</v>
      </c>
      <c r="AC21" s="8">
        <f t="shared" si="11"/>
        <v>127.14</v>
      </c>
      <c r="AD21" s="21">
        <f t="shared" si="12"/>
        <v>1</v>
      </c>
      <c r="AE21" s="8">
        <v>121.35</v>
      </c>
      <c r="AF21" s="8">
        <v>0</v>
      </c>
      <c r="AG21" s="8">
        <f t="shared" si="13"/>
        <v>121.35</v>
      </c>
      <c r="AH21" s="21">
        <f t="shared" si="14"/>
        <v>1</v>
      </c>
      <c r="AI21" s="8">
        <v>150.15</v>
      </c>
      <c r="AJ21" s="8">
        <v>0</v>
      </c>
      <c r="AK21" s="8">
        <f t="shared" si="15"/>
        <v>150.15</v>
      </c>
      <c r="AL21" s="21">
        <f t="shared" si="16"/>
        <v>1</v>
      </c>
      <c r="AM21" s="8">
        <v>121.35</v>
      </c>
      <c r="AN21" s="8">
        <v>0</v>
      </c>
      <c r="AO21" s="8">
        <f t="shared" si="17"/>
        <v>121.35</v>
      </c>
      <c r="AP21" s="21">
        <f t="shared" si="18"/>
        <v>1</v>
      </c>
      <c r="AQ21" s="8">
        <f t="shared" si="19"/>
        <v>2165.34</v>
      </c>
      <c r="AR21" s="8">
        <f t="shared" si="20"/>
        <v>100</v>
      </c>
      <c r="AS21" s="8">
        <f t="shared" si="21"/>
        <v>2065.34</v>
      </c>
      <c r="AT21" s="21">
        <f t="shared" si="22"/>
        <v>21.653400000000001</v>
      </c>
    </row>
    <row r="22" spans="1:46" x14ac:dyDescent="0.25">
      <c r="A22" s="2"/>
      <c r="B22" s="2"/>
      <c r="C22" s="2"/>
      <c r="D22" s="2"/>
      <c r="E22" s="2" t="s">
        <v>132</v>
      </c>
      <c r="F22" s="2"/>
      <c r="G22" s="8">
        <v>0</v>
      </c>
      <c r="H22" s="8">
        <v>15000</v>
      </c>
      <c r="I22" s="8">
        <f t="shared" si="1"/>
        <v>-15000</v>
      </c>
      <c r="J22" s="21">
        <f t="shared" si="2"/>
        <v>0</v>
      </c>
      <c r="K22" s="8">
        <v>0</v>
      </c>
      <c r="L22" s="8">
        <v>0</v>
      </c>
      <c r="M22" s="8">
        <f t="shared" si="3"/>
        <v>0</v>
      </c>
      <c r="N22" s="21">
        <f t="shared" si="4"/>
        <v>0</v>
      </c>
      <c r="O22" s="8">
        <v>0</v>
      </c>
      <c r="P22" s="8">
        <v>0</v>
      </c>
      <c r="Q22" s="8">
        <f t="shared" si="5"/>
        <v>0</v>
      </c>
      <c r="R22" s="21">
        <f t="shared" si="6"/>
        <v>0</v>
      </c>
      <c r="S22" s="8">
        <v>0</v>
      </c>
      <c r="T22" s="8">
        <v>0</v>
      </c>
      <c r="U22" s="8">
        <f t="shared" si="7"/>
        <v>0</v>
      </c>
      <c r="V22" s="21">
        <f t="shared" si="8"/>
        <v>0</v>
      </c>
      <c r="W22" s="8">
        <v>0</v>
      </c>
      <c r="X22" s="8">
        <v>0</v>
      </c>
      <c r="Y22" s="8">
        <f t="shared" si="9"/>
        <v>0</v>
      </c>
      <c r="Z22" s="21">
        <f t="shared" si="10"/>
        <v>0</v>
      </c>
      <c r="AA22" s="8">
        <v>0</v>
      </c>
      <c r="AB22" s="8">
        <v>0</v>
      </c>
      <c r="AC22" s="8">
        <f t="shared" si="11"/>
        <v>0</v>
      </c>
      <c r="AD22" s="21">
        <f t="shared" si="12"/>
        <v>0</v>
      </c>
      <c r="AE22" s="8">
        <v>0</v>
      </c>
      <c r="AF22" s="8">
        <v>0</v>
      </c>
      <c r="AG22" s="8">
        <f t="shared" si="13"/>
        <v>0</v>
      </c>
      <c r="AH22" s="21">
        <f t="shared" si="14"/>
        <v>0</v>
      </c>
      <c r="AI22" s="8">
        <v>0</v>
      </c>
      <c r="AJ22" s="8">
        <v>0</v>
      </c>
      <c r="AK22" s="8">
        <f t="shared" si="15"/>
        <v>0</v>
      </c>
      <c r="AL22" s="21">
        <f t="shared" si="16"/>
        <v>0</v>
      </c>
      <c r="AM22" s="8">
        <v>0</v>
      </c>
      <c r="AN22" s="8">
        <v>0</v>
      </c>
      <c r="AO22" s="8">
        <f t="shared" si="17"/>
        <v>0</v>
      </c>
      <c r="AP22" s="21">
        <f t="shared" si="18"/>
        <v>0</v>
      </c>
      <c r="AQ22" s="8">
        <f t="shared" si="19"/>
        <v>0</v>
      </c>
      <c r="AR22" s="8">
        <f t="shared" si="20"/>
        <v>15000</v>
      </c>
      <c r="AS22" s="8">
        <f t="shared" si="21"/>
        <v>-15000</v>
      </c>
      <c r="AT22" s="21">
        <f t="shared" si="22"/>
        <v>0</v>
      </c>
    </row>
    <row r="23" spans="1:46" x14ac:dyDescent="0.25">
      <c r="A23" s="2"/>
      <c r="B23" s="2"/>
      <c r="C23" s="2"/>
      <c r="D23" s="2"/>
      <c r="E23" s="2" t="s">
        <v>133</v>
      </c>
      <c r="F23" s="2"/>
      <c r="G23" s="8">
        <v>0</v>
      </c>
      <c r="H23" s="8">
        <v>5000</v>
      </c>
      <c r="I23" s="8">
        <f t="shared" si="1"/>
        <v>-5000</v>
      </c>
      <c r="J23" s="21">
        <f t="shared" si="2"/>
        <v>0</v>
      </c>
      <c r="K23" s="8">
        <v>0</v>
      </c>
      <c r="L23" s="8">
        <v>0</v>
      </c>
      <c r="M23" s="8">
        <f t="shared" si="3"/>
        <v>0</v>
      </c>
      <c r="N23" s="21">
        <f t="shared" si="4"/>
        <v>0</v>
      </c>
      <c r="O23" s="8">
        <v>0</v>
      </c>
      <c r="P23" s="8">
        <v>0</v>
      </c>
      <c r="Q23" s="8">
        <f t="shared" si="5"/>
        <v>0</v>
      </c>
      <c r="R23" s="21">
        <f t="shared" si="6"/>
        <v>0</v>
      </c>
      <c r="S23" s="8">
        <v>200</v>
      </c>
      <c r="T23" s="8">
        <v>0</v>
      </c>
      <c r="U23" s="8">
        <f t="shared" si="7"/>
        <v>200</v>
      </c>
      <c r="V23" s="21">
        <f t="shared" si="8"/>
        <v>1</v>
      </c>
      <c r="W23" s="8">
        <v>0</v>
      </c>
      <c r="X23" s="8">
        <v>0</v>
      </c>
      <c r="Y23" s="8">
        <f t="shared" si="9"/>
        <v>0</v>
      </c>
      <c r="Z23" s="21">
        <f t="shared" si="10"/>
        <v>0</v>
      </c>
      <c r="AA23" s="8">
        <v>0</v>
      </c>
      <c r="AB23" s="8">
        <v>0</v>
      </c>
      <c r="AC23" s="8">
        <f t="shared" si="11"/>
        <v>0</v>
      </c>
      <c r="AD23" s="21">
        <f t="shared" si="12"/>
        <v>0</v>
      </c>
      <c r="AE23" s="8">
        <v>349.1</v>
      </c>
      <c r="AF23" s="8">
        <v>0</v>
      </c>
      <c r="AG23" s="8">
        <f t="shared" si="13"/>
        <v>349.1</v>
      </c>
      <c r="AH23" s="21">
        <f t="shared" si="14"/>
        <v>1</v>
      </c>
      <c r="AI23" s="8">
        <v>0</v>
      </c>
      <c r="AJ23" s="8">
        <v>0</v>
      </c>
      <c r="AK23" s="8">
        <f t="shared" si="15"/>
        <v>0</v>
      </c>
      <c r="AL23" s="21">
        <f t="shared" si="16"/>
        <v>0</v>
      </c>
      <c r="AM23" s="8">
        <v>0</v>
      </c>
      <c r="AN23" s="8">
        <v>0</v>
      </c>
      <c r="AO23" s="8">
        <f t="shared" si="17"/>
        <v>0</v>
      </c>
      <c r="AP23" s="21">
        <f t="shared" si="18"/>
        <v>0</v>
      </c>
      <c r="AQ23" s="8">
        <f t="shared" si="19"/>
        <v>549.1</v>
      </c>
      <c r="AR23" s="8">
        <f t="shared" si="20"/>
        <v>5000</v>
      </c>
      <c r="AS23" s="8">
        <f t="shared" si="21"/>
        <v>-4450.8999999999996</v>
      </c>
      <c r="AT23" s="21">
        <f t="shared" si="22"/>
        <v>0.10982</v>
      </c>
    </row>
    <row r="24" spans="1:46" x14ac:dyDescent="0.25">
      <c r="A24" s="2"/>
      <c r="B24" s="2"/>
      <c r="C24" s="2"/>
      <c r="D24" s="2"/>
      <c r="E24" s="2" t="s">
        <v>134</v>
      </c>
      <c r="F24" s="2"/>
      <c r="G24" s="8">
        <v>7213.76</v>
      </c>
      <c r="H24" s="8">
        <v>1000</v>
      </c>
      <c r="I24" s="8">
        <f t="shared" si="1"/>
        <v>6213.76</v>
      </c>
      <c r="J24" s="21">
        <f t="shared" si="2"/>
        <v>7.2137599999999997</v>
      </c>
      <c r="K24" s="8">
        <v>0</v>
      </c>
      <c r="L24" s="8">
        <v>0</v>
      </c>
      <c r="M24" s="8">
        <f t="shared" si="3"/>
        <v>0</v>
      </c>
      <c r="N24" s="21">
        <f t="shared" si="4"/>
        <v>0</v>
      </c>
      <c r="O24" s="8">
        <v>0</v>
      </c>
      <c r="P24" s="8">
        <v>0</v>
      </c>
      <c r="Q24" s="8">
        <f t="shared" si="5"/>
        <v>0</v>
      </c>
      <c r="R24" s="21">
        <f t="shared" si="6"/>
        <v>0</v>
      </c>
      <c r="S24" s="8">
        <v>6.4</v>
      </c>
      <c r="T24" s="8">
        <v>0</v>
      </c>
      <c r="U24" s="8">
        <f t="shared" si="7"/>
        <v>6.4</v>
      </c>
      <c r="V24" s="21">
        <f t="shared" si="8"/>
        <v>1</v>
      </c>
      <c r="W24" s="8">
        <v>0</v>
      </c>
      <c r="X24" s="8">
        <v>0</v>
      </c>
      <c r="Y24" s="8">
        <f t="shared" si="9"/>
        <v>0</v>
      </c>
      <c r="Z24" s="21">
        <f t="shared" si="10"/>
        <v>0</v>
      </c>
      <c r="AA24" s="8">
        <v>566</v>
      </c>
      <c r="AB24" s="8">
        <v>0</v>
      </c>
      <c r="AC24" s="8">
        <f t="shared" si="11"/>
        <v>566</v>
      </c>
      <c r="AD24" s="21">
        <f t="shared" si="12"/>
        <v>1</v>
      </c>
      <c r="AE24" s="8">
        <v>0</v>
      </c>
      <c r="AF24" s="8">
        <v>0</v>
      </c>
      <c r="AG24" s="8">
        <f t="shared" si="13"/>
        <v>0</v>
      </c>
      <c r="AH24" s="21">
        <f t="shared" si="14"/>
        <v>0</v>
      </c>
      <c r="AI24" s="8">
        <v>112.99</v>
      </c>
      <c r="AJ24" s="8">
        <v>0</v>
      </c>
      <c r="AK24" s="8">
        <f t="shared" si="15"/>
        <v>112.99</v>
      </c>
      <c r="AL24" s="21">
        <f t="shared" si="16"/>
        <v>1</v>
      </c>
      <c r="AM24" s="8">
        <v>0</v>
      </c>
      <c r="AN24" s="8">
        <v>0</v>
      </c>
      <c r="AO24" s="8">
        <f t="shared" si="17"/>
        <v>0</v>
      </c>
      <c r="AP24" s="21">
        <f t="shared" si="18"/>
        <v>0</v>
      </c>
      <c r="AQ24" s="8">
        <f t="shared" si="19"/>
        <v>7899.15</v>
      </c>
      <c r="AR24" s="8">
        <f t="shared" si="20"/>
        <v>1000</v>
      </c>
      <c r="AS24" s="8">
        <f t="shared" si="21"/>
        <v>6899.15</v>
      </c>
      <c r="AT24" s="21">
        <f t="shared" si="22"/>
        <v>7.8991499999999997</v>
      </c>
    </row>
    <row r="25" spans="1:46" x14ac:dyDescent="0.25">
      <c r="A25" s="2"/>
      <c r="B25" s="2"/>
      <c r="C25" s="2"/>
      <c r="D25" s="2"/>
      <c r="E25" s="2" t="s">
        <v>135</v>
      </c>
      <c r="F25" s="2"/>
      <c r="G25" s="8">
        <v>0</v>
      </c>
      <c r="H25" s="8">
        <v>60000</v>
      </c>
      <c r="I25" s="8">
        <f t="shared" si="1"/>
        <v>-60000</v>
      </c>
      <c r="J25" s="21">
        <f t="shared" si="2"/>
        <v>0</v>
      </c>
      <c r="K25" s="8">
        <v>0</v>
      </c>
      <c r="L25" s="8">
        <v>0</v>
      </c>
      <c r="M25" s="8">
        <f t="shared" si="3"/>
        <v>0</v>
      </c>
      <c r="N25" s="21">
        <f t="shared" si="4"/>
        <v>0</v>
      </c>
      <c r="O25" s="8">
        <v>0</v>
      </c>
      <c r="P25" s="8">
        <v>0</v>
      </c>
      <c r="Q25" s="8">
        <f t="shared" si="5"/>
        <v>0</v>
      </c>
      <c r="R25" s="21">
        <f t="shared" si="6"/>
        <v>0</v>
      </c>
      <c r="S25" s="8">
        <v>0</v>
      </c>
      <c r="T25" s="8">
        <v>0</v>
      </c>
      <c r="U25" s="8">
        <f t="shared" si="7"/>
        <v>0</v>
      </c>
      <c r="V25" s="21">
        <f t="shared" si="8"/>
        <v>0</v>
      </c>
      <c r="W25" s="8">
        <v>0</v>
      </c>
      <c r="X25" s="8">
        <v>0</v>
      </c>
      <c r="Y25" s="8">
        <f t="shared" si="9"/>
        <v>0</v>
      </c>
      <c r="Z25" s="21">
        <f t="shared" si="10"/>
        <v>0</v>
      </c>
      <c r="AA25" s="8">
        <v>0</v>
      </c>
      <c r="AB25" s="8">
        <v>0</v>
      </c>
      <c r="AC25" s="8">
        <f t="shared" si="11"/>
        <v>0</v>
      </c>
      <c r="AD25" s="21">
        <f t="shared" si="12"/>
        <v>0</v>
      </c>
      <c r="AE25" s="8">
        <v>45407.38</v>
      </c>
      <c r="AF25" s="8">
        <v>0</v>
      </c>
      <c r="AG25" s="8">
        <f t="shared" si="13"/>
        <v>45407.38</v>
      </c>
      <c r="AH25" s="21">
        <f t="shared" si="14"/>
        <v>1</v>
      </c>
      <c r="AI25" s="8">
        <v>0</v>
      </c>
      <c r="AJ25" s="8">
        <v>0</v>
      </c>
      <c r="AK25" s="8">
        <f t="shared" si="15"/>
        <v>0</v>
      </c>
      <c r="AL25" s="21">
        <f t="shared" si="16"/>
        <v>0</v>
      </c>
      <c r="AM25" s="8">
        <v>0</v>
      </c>
      <c r="AN25" s="8">
        <v>0</v>
      </c>
      <c r="AO25" s="8">
        <f t="shared" si="17"/>
        <v>0</v>
      </c>
      <c r="AP25" s="21">
        <f t="shared" si="18"/>
        <v>0</v>
      </c>
      <c r="AQ25" s="8">
        <f t="shared" si="19"/>
        <v>45407.38</v>
      </c>
      <c r="AR25" s="8">
        <f t="shared" si="20"/>
        <v>60000</v>
      </c>
      <c r="AS25" s="8">
        <f t="shared" si="21"/>
        <v>-14592.62</v>
      </c>
      <c r="AT25" s="21">
        <f t="shared" si="22"/>
        <v>0.75678999999999996</v>
      </c>
    </row>
    <row r="26" spans="1:46" x14ac:dyDescent="0.25">
      <c r="A26" s="2"/>
      <c r="B26" s="2"/>
      <c r="C26" s="2"/>
      <c r="D26" s="2"/>
      <c r="E26" s="2" t="s">
        <v>136</v>
      </c>
      <c r="F26" s="2"/>
      <c r="G26" s="8">
        <v>0</v>
      </c>
      <c r="H26" s="8">
        <v>20000</v>
      </c>
      <c r="I26" s="8">
        <f t="shared" si="1"/>
        <v>-20000</v>
      </c>
      <c r="J26" s="21">
        <f t="shared" si="2"/>
        <v>0</v>
      </c>
      <c r="K26" s="8">
        <v>0</v>
      </c>
      <c r="L26" s="8">
        <v>0</v>
      </c>
      <c r="M26" s="8">
        <f t="shared" si="3"/>
        <v>0</v>
      </c>
      <c r="N26" s="21">
        <f t="shared" si="4"/>
        <v>0</v>
      </c>
      <c r="O26" s="8">
        <v>0</v>
      </c>
      <c r="P26" s="8">
        <v>0</v>
      </c>
      <c r="Q26" s="8">
        <f t="shared" si="5"/>
        <v>0</v>
      </c>
      <c r="R26" s="21">
        <f t="shared" si="6"/>
        <v>0</v>
      </c>
      <c r="S26" s="8">
        <v>0</v>
      </c>
      <c r="T26" s="8">
        <v>0</v>
      </c>
      <c r="U26" s="8">
        <f t="shared" si="7"/>
        <v>0</v>
      </c>
      <c r="V26" s="21">
        <f t="shared" si="8"/>
        <v>0</v>
      </c>
      <c r="W26" s="8">
        <v>300</v>
      </c>
      <c r="X26" s="8">
        <v>0</v>
      </c>
      <c r="Y26" s="8">
        <f t="shared" si="9"/>
        <v>300</v>
      </c>
      <c r="Z26" s="21">
        <f t="shared" si="10"/>
        <v>1</v>
      </c>
      <c r="AA26" s="8">
        <v>151.12</v>
      </c>
      <c r="AB26" s="8">
        <v>0</v>
      </c>
      <c r="AC26" s="8">
        <f t="shared" si="11"/>
        <v>151.12</v>
      </c>
      <c r="AD26" s="21">
        <f t="shared" si="12"/>
        <v>1</v>
      </c>
      <c r="AE26" s="8">
        <v>0</v>
      </c>
      <c r="AF26" s="8">
        <v>0</v>
      </c>
      <c r="AG26" s="8">
        <f t="shared" si="13"/>
        <v>0</v>
      </c>
      <c r="AH26" s="21">
        <f t="shared" si="14"/>
        <v>0</v>
      </c>
      <c r="AI26" s="8">
        <v>0</v>
      </c>
      <c r="AJ26" s="8">
        <v>0</v>
      </c>
      <c r="AK26" s="8">
        <f t="shared" si="15"/>
        <v>0</v>
      </c>
      <c r="AL26" s="21">
        <f t="shared" si="16"/>
        <v>0</v>
      </c>
      <c r="AM26" s="8">
        <v>0</v>
      </c>
      <c r="AN26" s="8">
        <v>0</v>
      </c>
      <c r="AO26" s="8">
        <f t="shared" si="17"/>
        <v>0</v>
      </c>
      <c r="AP26" s="21">
        <f t="shared" si="18"/>
        <v>0</v>
      </c>
      <c r="AQ26" s="8">
        <f t="shared" si="19"/>
        <v>451.12</v>
      </c>
      <c r="AR26" s="8">
        <f t="shared" si="20"/>
        <v>20000</v>
      </c>
      <c r="AS26" s="8">
        <f t="shared" si="21"/>
        <v>-19548.88</v>
      </c>
      <c r="AT26" s="21">
        <f t="shared" si="22"/>
        <v>2.256E-2</v>
      </c>
    </row>
    <row r="27" spans="1:46" x14ac:dyDescent="0.25">
      <c r="A27" s="2"/>
      <c r="B27" s="2"/>
      <c r="C27" s="2"/>
      <c r="D27" s="2"/>
      <c r="E27" s="2" t="s">
        <v>81</v>
      </c>
      <c r="F27" s="2"/>
      <c r="G27" s="8">
        <v>300</v>
      </c>
      <c r="H27" s="8">
        <v>35000</v>
      </c>
      <c r="I27" s="8">
        <f t="shared" si="1"/>
        <v>-34700</v>
      </c>
      <c r="J27" s="21">
        <f t="shared" si="2"/>
        <v>8.5699999999999995E-3</v>
      </c>
      <c r="K27" s="8">
        <v>238.2</v>
      </c>
      <c r="L27" s="8">
        <v>0</v>
      </c>
      <c r="M27" s="8">
        <f t="shared" si="3"/>
        <v>238.2</v>
      </c>
      <c r="N27" s="21">
        <f t="shared" si="4"/>
        <v>1</v>
      </c>
      <c r="O27" s="8">
        <v>3594</v>
      </c>
      <c r="P27" s="8">
        <v>0</v>
      </c>
      <c r="Q27" s="8">
        <f t="shared" si="5"/>
        <v>3594</v>
      </c>
      <c r="R27" s="21">
        <f t="shared" si="6"/>
        <v>1</v>
      </c>
      <c r="S27" s="8">
        <v>0</v>
      </c>
      <c r="T27" s="8">
        <v>0</v>
      </c>
      <c r="U27" s="8">
        <f t="shared" si="7"/>
        <v>0</v>
      </c>
      <c r="V27" s="21">
        <f t="shared" si="8"/>
        <v>0</v>
      </c>
      <c r="W27" s="8">
        <v>66.209999999999994</v>
      </c>
      <c r="X27" s="8">
        <v>0</v>
      </c>
      <c r="Y27" s="8">
        <f t="shared" si="9"/>
        <v>66.209999999999994</v>
      </c>
      <c r="Z27" s="21">
        <f t="shared" si="10"/>
        <v>1</v>
      </c>
      <c r="AA27" s="8">
        <v>1785</v>
      </c>
      <c r="AB27" s="8">
        <v>0</v>
      </c>
      <c r="AC27" s="8">
        <f t="shared" si="11"/>
        <v>1785</v>
      </c>
      <c r="AD27" s="21">
        <f t="shared" si="12"/>
        <v>1</v>
      </c>
      <c r="AE27" s="8">
        <v>0</v>
      </c>
      <c r="AF27" s="8">
        <v>0</v>
      </c>
      <c r="AG27" s="8">
        <f t="shared" si="13"/>
        <v>0</v>
      </c>
      <c r="AH27" s="21">
        <f t="shared" si="14"/>
        <v>0</v>
      </c>
      <c r="AI27" s="8">
        <v>0</v>
      </c>
      <c r="AJ27" s="8">
        <v>0</v>
      </c>
      <c r="AK27" s="8">
        <f t="shared" si="15"/>
        <v>0</v>
      </c>
      <c r="AL27" s="21">
        <f t="shared" si="16"/>
        <v>0</v>
      </c>
      <c r="AM27" s="8">
        <v>54.38</v>
      </c>
      <c r="AN27" s="8">
        <v>0</v>
      </c>
      <c r="AO27" s="8">
        <f t="shared" si="17"/>
        <v>54.38</v>
      </c>
      <c r="AP27" s="21">
        <f t="shared" si="18"/>
        <v>1</v>
      </c>
      <c r="AQ27" s="8">
        <f t="shared" si="19"/>
        <v>6037.79</v>
      </c>
      <c r="AR27" s="8">
        <f t="shared" si="20"/>
        <v>35000</v>
      </c>
      <c r="AS27" s="8">
        <f t="shared" si="21"/>
        <v>-28962.21</v>
      </c>
      <c r="AT27" s="21">
        <f t="shared" si="22"/>
        <v>0.17251</v>
      </c>
    </row>
    <row r="28" spans="1:46" x14ac:dyDescent="0.25">
      <c r="A28" s="2"/>
      <c r="B28" s="2"/>
      <c r="C28" s="2"/>
      <c r="D28" s="2"/>
      <c r="E28" s="2" t="s">
        <v>82</v>
      </c>
      <c r="F28" s="2"/>
      <c r="G28" s="8">
        <v>0</v>
      </c>
      <c r="H28" s="8">
        <v>500</v>
      </c>
      <c r="I28" s="8">
        <f t="shared" si="1"/>
        <v>-500</v>
      </c>
      <c r="J28" s="21">
        <f t="shared" si="2"/>
        <v>0</v>
      </c>
      <c r="K28" s="8">
        <v>0</v>
      </c>
      <c r="L28" s="8">
        <v>0</v>
      </c>
      <c r="M28" s="8">
        <f t="shared" si="3"/>
        <v>0</v>
      </c>
      <c r="N28" s="21">
        <f t="shared" si="4"/>
        <v>0</v>
      </c>
      <c r="O28" s="8">
        <v>0</v>
      </c>
      <c r="P28" s="8">
        <v>0</v>
      </c>
      <c r="Q28" s="8">
        <f t="shared" si="5"/>
        <v>0</v>
      </c>
      <c r="R28" s="21">
        <f t="shared" si="6"/>
        <v>0</v>
      </c>
      <c r="S28" s="8">
        <v>0</v>
      </c>
      <c r="T28" s="8"/>
      <c r="U28" s="8"/>
      <c r="V28" s="21"/>
      <c r="W28" s="8">
        <v>0</v>
      </c>
      <c r="X28" s="8"/>
      <c r="Y28" s="8"/>
      <c r="Z28" s="21"/>
      <c r="AA28" s="8">
        <v>0</v>
      </c>
      <c r="AB28" s="8"/>
      <c r="AC28" s="8"/>
      <c r="AD28" s="21"/>
      <c r="AE28" s="8">
        <v>0</v>
      </c>
      <c r="AF28" s="8"/>
      <c r="AG28" s="8"/>
      <c r="AH28" s="21"/>
      <c r="AI28" s="8">
        <v>0</v>
      </c>
      <c r="AJ28" s="8"/>
      <c r="AK28" s="8"/>
      <c r="AL28" s="21"/>
      <c r="AM28" s="8">
        <v>84.8</v>
      </c>
      <c r="AN28" s="8"/>
      <c r="AO28" s="8"/>
      <c r="AP28" s="21"/>
      <c r="AQ28" s="8">
        <f t="shared" si="19"/>
        <v>84.8</v>
      </c>
      <c r="AR28" s="8">
        <f t="shared" si="20"/>
        <v>500</v>
      </c>
      <c r="AS28" s="8">
        <f t="shared" si="21"/>
        <v>-415.2</v>
      </c>
      <c r="AT28" s="21">
        <f t="shared" si="22"/>
        <v>0.1696</v>
      </c>
    </row>
    <row r="29" spans="1:46" x14ac:dyDescent="0.25">
      <c r="A29" s="2"/>
      <c r="B29" s="2"/>
      <c r="C29" s="2"/>
      <c r="D29" s="2"/>
      <c r="E29" s="2" t="s">
        <v>83</v>
      </c>
      <c r="F29" s="2"/>
      <c r="G29" s="8">
        <v>1146.1500000000001</v>
      </c>
      <c r="H29" s="8">
        <v>30000</v>
      </c>
      <c r="I29" s="8">
        <f t="shared" si="1"/>
        <v>-28853.85</v>
      </c>
      <c r="J29" s="21">
        <f t="shared" si="2"/>
        <v>3.8210000000000001E-2</v>
      </c>
      <c r="K29" s="8">
        <v>1629.95</v>
      </c>
      <c r="L29" s="8">
        <v>0</v>
      </c>
      <c r="M29" s="8">
        <f t="shared" si="3"/>
        <v>1629.95</v>
      </c>
      <c r="N29" s="21">
        <f t="shared" si="4"/>
        <v>1</v>
      </c>
      <c r="O29" s="8">
        <v>4238.75</v>
      </c>
      <c r="P29" s="8">
        <v>0</v>
      </c>
      <c r="Q29" s="8">
        <f t="shared" si="5"/>
        <v>4238.75</v>
      </c>
      <c r="R29" s="21">
        <f t="shared" si="6"/>
        <v>1</v>
      </c>
      <c r="S29" s="8">
        <v>1509.68</v>
      </c>
      <c r="T29" s="8">
        <v>0</v>
      </c>
      <c r="U29" s="8">
        <f>ROUND((S29-T29),5)</f>
        <v>1509.68</v>
      </c>
      <c r="V29" s="21">
        <f>ROUND(IF(T29=0, IF(S29=0, 0, 1), S29/T29),5)</f>
        <v>1</v>
      </c>
      <c r="W29" s="8">
        <v>280</v>
      </c>
      <c r="X29" s="8">
        <v>0</v>
      </c>
      <c r="Y29" s="8">
        <f>ROUND((W29-X29),5)</f>
        <v>280</v>
      </c>
      <c r="Z29" s="21">
        <f>ROUND(IF(X29=0, IF(W29=0, 0, 1), W29/X29),5)</f>
        <v>1</v>
      </c>
      <c r="AA29" s="8">
        <v>2521.83</v>
      </c>
      <c r="AB29" s="8">
        <v>0</v>
      </c>
      <c r="AC29" s="8">
        <f>ROUND((AA29-AB29),5)</f>
        <v>2521.83</v>
      </c>
      <c r="AD29" s="21">
        <f>ROUND(IF(AB29=0, IF(AA29=0, 0, 1), AA29/AB29),5)</f>
        <v>1</v>
      </c>
      <c r="AE29" s="8">
        <v>2632.98</v>
      </c>
      <c r="AF29" s="8">
        <v>0</v>
      </c>
      <c r="AG29" s="8">
        <f>ROUND((AE29-AF29),5)</f>
        <v>2632.98</v>
      </c>
      <c r="AH29" s="21">
        <f>ROUND(IF(AF29=0, IF(AE29=0, 0, 1), AE29/AF29),5)</f>
        <v>1</v>
      </c>
      <c r="AI29" s="8">
        <v>2247.2600000000002</v>
      </c>
      <c r="AJ29" s="8">
        <v>0</v>
      </c>
      <c r="AK29" s="8">
        <f>ROUND((AI29-AJ29),5)</f>
        <v>2247.2600000000002</v>
      </c>
      <c r="AL29" s="21">
        <f>ROUND(IF(AJ29=0, IF(AI29=0, 0, 1), AI29/AJ29),5)</f>
        <v>1</v>
      </c>
      <c r="AM29" s="8">
        <v>912.8</v>
      </c>
      <c r="AN29" s="8">
        <v>0</v>
      </c>
      <c r="AO29" s="8">
        <f>ROUND((AM29-AN29),5)</f>
        <v>912.8</v>
      </c>
      <c r="AP29" s="21">
        <f>ROUND(IF(AN29=0, IF(AM29=0, 0, 1), AM29/AN29),5)</f>
        <v>1</v>
      </c>
      <c r="AQ29" s="8">
        <f t="shared" si="19"/>
        <v>17119.400000000001</v>
      </c>
      <c r="AR29" s="8">
        <f t="shared" si="20"/>
        <v>30000</v>
      </c>
      <c r="AS29" s="8">
        <f t="shared" si="21"/>
        <v>-12880.6</v>
      </c>
      <c r="AT29" s="21">
        <f t="shared" si="22"/>
        <v>0.57064999999999999</v>
      </c>
    </row>
    <row r="30" spans="1:46" x14ac:dyDescent="0.25">
      <c r="A30" s="2"/>
      <c r="B30" s="2"/>
      <c r="C30" s="2"/>
      <c r="D30" s="2"/>
      <c r="E30" s="2" t="s">
        <v>137</v>
      </c>
      <c r="F30" s="2"/>
      <c r="G30" s="8">
        <v>0</v>
      </c>
      <c r="H30" s="8">
        <v>2000</v>
      </c>
      <c r="I30" s="8">
        <f t="shared" si="1"/>
        <v>-2000</v>
      </c>
      <c r="J30" s="21">
        <f t="shared" si="2"/>
        <v>0</v>
      </c>
      <c r="K30" s="8">
        <v>0</v>
      </c>
      <c r="L30" s="8">
        <v>0</v>
      </c>
      <c r="M30" s="8">
        <f t="shared" si="3"/>
        <v>0</v>
      </c>
      <c r="N30" s="21">
        <f t="shared" si="4"/>
        <v>0</v>
      </c>
      <c r="O30" s="8">
        <v>1240.4000000000001</v>
      </c>
      <c r="P30" s="8">
        <v>0</v>
      </c>
      <c r="Q30" s="8">
        <f t="shared" si="5"/>
        <v>1240.4000000000001</v>
      </c>
      <c r="R30" s="21">
        <f t="shared" si="6"/>
        <v>1</v>
      </c>
      <c r="S30" s="8">
        <v>0</v>
      </c>
      <c r="T30" s="8">
        <v>0</v>
      </c>
      <c r="U30" s="8">
        <f>ROUND((S30-T30),5)</f>
        <v>0</v>
      </c>
      <c r="V30" s="21">
        <f>ROUND(IF(T30=0, IF(S30=0, 0, 1), S30/T30),5)</f>
        <v>0</v>
      </c>
      <c r="W30" s="8">
        <v>0</v>
      </c>
      <c r="X30" s="8">
        <v>0</v>
      </c>
      <c r="Y30" s="8">
        <f>ROUND((W30-X30),5)</f>
        <v>0</v>
      </c>
      <c r="Z30" s="21">
        <f>ROUND(IF(X30=0, IF(W30=0, 0, 1), W30/X30),5)</f>
        <v>0</v>
      </c>
      <c r="AA30" s="8">
        <v>0</v>
      </c>
      <c r="AB30" s="8">
        <v>0</v>
      </c>
      <c r="AC30" s="8">
        <f>ROUND((AA30-AB30),5)</f>
        <v>0</v>
      </c>
      <c r="AD30" s="21">
        <f>ROUND(IF(AB30=0, IF(AA30=0, 0, 1), AA30/AB30),5)</f>
        <v>0</v>
      </c>
      <c r="AE30" s="8">
        <v>0</v>
      </c>
      <c r="AF30" s="8">
        <v>0</v>
      </c>
      <c r="AG30" s="8">
        <f>ROUND((AE30-AF30),5)</f>
        <v>0</v>
      </c>
      <c r="AH30" s="21">
        <f>ROUND(IF(AF30=0, IF(AE30=0, 0, 1), AE30/AF30),5)</f>
        <v>0</v>
      </c>
      <c r="AI30" s="8">
        <v>0</v>
      </c>
      <c r="AJ30" s="8">
        <v>0</v>
      </c>
      <c r="AK30" s="8">
        <f>ROUND((AI30-AJ30),5)</f>
        <v>0</v>
      </c>
      <c r="AL30" s="21">
        <f>ROUND(IF(AJ30=0, IF(AI30=0, 0, 1), AI30/AJ30),5)</f>
        <v>0</v>
      </c>
      <c r="AM30" s="8">
        <v>0</v>
      </c>
      <c r="AN30" s="8">
        <v>0</v>
      </c>
      <c r="AO30" s="8">
        <f>ROUND((AM30-AN30),5)</f>
        <v>0</v>
      </c>
      <c r="AP30" s="21">
        <f>ROUND(IF(AN30=0, IF(AM30=0, 0, 1), AM30/AN30),5)</f>
        <v>0</v>
      </c>
      <c r="AQ30" s="8">
        <f t="shared" si="19"/>
        <v>1240.4000000000001</v>
      </c>
      <c r="AR30" s="8">
        <f t="shared" si="20"/>
        <v>2000</v>
      </c>
      <c r="AS30" s="8">
        <f t="shared" si="21"/>
        <v>-759.6</v>
      </c>
      <c r="AT30" s="21">
        <f t="shared" si="22"/>
        <v>0.62019999999999997</v>
      </c>
    </row>
    <row r="31" spans="1:46" x14ac:dyDescent="0.25">
      <c r="A31" s="2"/>
      <c r="B31" s="2"/>
      <c r="C31" s="2"/>
      <c r="D31" s="2"/>
      <c r="E31" s="2" t="s">
        <v>138</v>
      </c>
      <c r="F31" s="2"/>
      <c r="G31" s="8">
        <v>0</v>
      </c>
      <c r="H31" s="8">
        <v>10000</v>
      </c>
      <c r="I31" s="8">
        <f t="shared" si="1"/>
        <v>-10000</v>
      </c>
      <c r="J31" s="21">
        <f t="shared" si="2"/>
        <v>0</v>
      </c>
      <c r="K31" s="8">
        <v>0</v>
      </c>
      <c r="L31" s="8">
        <v>0</v>
      </c>
      <c r="M31" s="8">
        <f t="shared" si="3"/>
        <v>0</v>
      </c>
      <c r="N31" s="21">
        <f t="shared" si="4"/>
        <v>0</v>
      </c>
      <c r="O31" s="8">
        <v>0</v>
      </c>
      <c r="P31" s="8">
        <v>0</v>
      </c>
      <c r="Q31" s="8">
        <f t="shared" si="5"/>
        <v>0</v>
      </c>
      <c r="R31" s="21">
        <f t="shared" si="6"/>
        <v>0</v>
      </c>
      <c r="S31" s="8">
        <v>0</v>
      </c>
      <c r="T31" s="8"/>
      <c r="U31" s="8"/>
      <c r="V31" s="21"/>
      <c r="W31" s="8">
        <v>0</v>
      </c>
      <c r="X31" s="8"/>
      <c r="Y31" s="8"/>
      <c r="Z31" s="21"/>
      <c r="AA31" s="8">
        <v>0</v>
      </c>
      <c r="AB31" s="8"/>
      <c r="AC31" s="8"/>
      <c r="AD31" s="21"/>
      <c r="AE31" s="8">
        <v>0</v>
      </c>
      <c r="AF31" s="8"/>
      <c r="AG31" s="8"/>
      <c r="AH31" s="21"/>
      <c r="AI31" s="8">
        <v>0</v>
      </c>
      <c r="AJ31" s="8"/>
      <c r="AK31" s="8"/>
      <c r="AL31" s="21"/>
      <c r="AM31" s="8">
        <v>0</v>
      </c>
      <c r="AN31" s="8"/>
      <c r="AO31" s="8"/>
      <c r="AP31" s="21"/>
      <c r="AQ31" s="8">
        <f t="shared" si="19"/>
        <v>0</v>
      </c>
      <c r="AR31" s="8">
        <f t="shared" si="20"/>
        <v>10000</v>
      </c>
      <c r="AS31" s="8">
        <f t="shared" si="21"/>
        <v>-10000</v>
      </c>
      <c r="AT31" s="21">
        <f t="shared" si="22"/>
        <v>0</v>
      </c>
    </row>
    <row r="32" spans="1:46" x14ac:dyDescent="0.25">
      <c r="A32" s="2"/>
      <c r="B32" s="2"/>
      <c r="C32" s="2"/>
      <c r="D32" s="2"/>
      <c r="E32" s="2" t="s">
        <v>139</v>
      </c>
      <c r="F32" s="2"/>
      <c r="G32" s="8">
        <v>0</v>
      </c>
      <c r="H32" s="8">
        <v>10000</v>
      </c>
      <c r="I32" s="8">
        <f t="shared" si="1"/>
        <v>-10000</v>
      </c>
      <c r="J32" s="21">
        <f t="shared" si="2"/>
        <v>0</v>
      </c>
      <c r="K32" s="8">
        <v>98.91</v>
      </c>
      <c r="L32" s="8">
        <v>0</v>
      </c>
      <c r="M32" s="8">
        <f t="shared" si="3"/>
        <v>98.91</v>
      </c>
      <c r="N32" s="21">
        <f t="shared" si="4"/>
        <v>1</v>
      </c>
      <c r="O32" s="8">
        <v>0</v>
      </c>
      <c r="P32" s="8">
        <v>0</v>
      </c>
      <c r="Q32" s="8">
        <f t="shared" si="5"/>
        <v>0</v>
      </c>
      <c r="R32" s="21">
        <f t="shared" si="6"/>
        <v>0</v>
      </c>
      <c r="S32" s="8">
        <v>0</v>
      </c>
      <c r="T32" s="8">
        <v>0</v>
      </c>
      <c r="U32" s="8">
        <f>ROUND((S32-T32),5)</f>
        <v>0</v>
      </c>
      <c r="V32" s="21">
        <f>ROUND(IF(T32=0, IF(S32=0, 0, 1), S32/T32),5)</f>
        <v>0</v>
      </c>
      <c r="W32" s="8">
        <v>1319</v>
      </c>
      <c r="X32" s="8">
        <v>0</v>
      </c>
      <c r="Y32" s="8">
        <f>ROUND((W32-X32),5)</f>
        <v>1319</v>
      </c>
      <c r="Z32" s="21">
        <f>ROUND(IF(X32=0, IF(W32=0, 0, 1), W32/X32),5)</f>
        <v>1</v>
      </c>
      <c r="AA32" s="8">
        <v>216</v>
      </c>
      <c r="AB32" s="8">
        <v>0</v>
      </c>
      <c r="AC32" s="8">
        <f>ROUND((AA32-AB32),5)</f>
        <v>216</v>
      </c>
      <c r="AD32" s="21">
        <f>ROUND(IF(AB32=0, IF(AA32=0, 0, 1), AA32/AB32),5)</f>
        <v>1</v>
      </c>
      <c r="AE32" s="8">
        <v>0</v>
      </c>
      <c r="AF32" s="8">
        <v>0</v>
      </c>
      <c r="AG32" s="8">
        <f>ROUND((AE32-AF32),5)</f>
        <v>0</v>
      </c>
      <c r="AH32" s="21">
        <f>ROUND(IF(AF32=0, IF(AE32=0, 0, 1), AE32/AF32),5)</f>
        <v>0</v>
      </c>
      <c r="AI32" s="8">
        <v>0</v>
      </c>
      <c r="AJ32" s="8">
        <v>0</v>
      </c>
      <c r="AK32" s="8">
        <f>ROUND((AI32-AJ32),5)</f>
        <v>0</v>
      </c>
      <c r="AL32" s="21">
        <f>ROUND(IF(AJ32=0, IF(AI32=0, 0, 1), AI32/AJ32),5)</f>
        <v>0</v>
      </c>
      <c r="AM32" s="8">
        <v>0</v>
      </c>
      <c r="AN32" s="8">
        <v>0</v>
      </c>
      <c r="AO32" s="8">
        <f>ROUND((AM32-AN32),5)</f>
        <v>0</v>
      </c>
      <c r="AP32" s="21">
        <f>ROUND(IF(AN32=0, IF(AM32=0, 0, 1), AM32/AN32),5)</f>
        <v>0</v>
      </c>
      <c r="AQ32" s="8">
        <f t="shared" si="19"/>
        <v>1633.91</v>
      </c>
      <c r="AR32" s="8">
        <f t="shared" si="20"/>
        <v>10000</v>
      </c>
      <c r="AS32" s="8">
        <f t="shared" si="21"/>
        <v>-8366.09</v>
      </c>
      <c r="AT32" s="21">
        <f t="shared" si="22"/>
        <v>0.16339000000000001</v>
      </c>
    </row>
    <row r="33" spans="1:46" x14ac:dyDescent="0.25">
      <c r="A33" s="2"/>
      <c r="B33" s="2"/>
      <c r="C33" s="2"/>
      <c r="D33" s="2"/>
      <c r="E33" s="2" t="s">
        <v>140</v>
      </c>
      <c r="F33" s="2"/>
      <c r="G33" s="8">
        <v>8250</v>
      </c>
      <c r="H33" s="8">
        <v>460000</v>
      </c>
      <c r="I33" s="8">
        <f t="shared" si="1"/>
        <v>-451750</v>
      </c>
      <c r="J33" s="21">
        <f t="shared" si="2"/>
        <v>1.7930000000000001E-2</v>
      </c>
      <c r="K33" s="8">
        <v>0</v>
      </c>
      <c r="L33" s="8">
        <v>0</v>
      </c>
      <c r="M33" s="8">
        <f t="shared" si="3"/>
        <v>0</v>
      </c>
      <c r="N33" s="21">
        <f t="shared" si="4"/>
        <v>0</v>
      </c>
      <c r="O33" s="8">
        <v>7025</v>
      </c>
      <c r="P33" s="8">
        <v>0</v>
      </c>
      <c r="Q33" s="8">
        <f t="shared" si="5"/>
        <v>7025</v>
      </c>
      <c r="R33" s="21">
        <f t="shared" si="6"/>
        <v>1</v>
      </c>
      <c r="S33" s="8">
        <v>7025</v>
      </c>
      <c r="T33" s="8">
        <v>0</v>
      </c>
      <c r="U33" s="8">
        <f>ROUND((S33-T33),5)</f>
        <v>7025</v>
      </c>
      <c r="V33" s="21">
        <f>ROUND(IF(T33=0, IF(S33=0, 0, 1), S33/T33),5)</f>
        <v>1</v>
      </c>
      <c r="W33" s="8">
        <v>8152.7</v>
      </c>
      <c r="X33" s="8">
        <v>0</v>
      </c>
      <c r="Y33" s="8">
        <f>ROUND((W33-X33),5)</f>
        <v>8152.7</v>
      </c>
      <c r="Z33" s="21">
        <f>ROUND(IF(X33=0, IF(W33=0, 0, 1), W33/X33),5)</f>
        <v>1</v>
      </c>
      <c r="AA33" s="8">
        <v>5100</v>
      </c>
      <c r="AB33" s="8">
        <v>0</v>
      </c>
      <c r="AC33" s="8">
        <f>ROUND((AA33-AB33),5)</f>
        <v>5100</v>
      </c>
      <c r="AD33" s="21">
        <f>ROUND(IF(AB33=0, IF(AA33=0, 0, 1), AA33/AB33),5)</f>
        <v>1</v>
      </c>
      <c r="AE33" s="8">
        <v>9019.33</v>
      </c>
      <c r="AF33" s="8">
        <v>0</v>
      </c>
      <c r="AG33" s="8">
        <f>ROUND((AE33-AF33),5)</f>
        <v>9019.33</v>
      </c>
      <c r="AH33" s="21">
        <f>ROUND(IF(AF33=0, IF(AE33=0, 0, 1), AE33/AF33),5)</f>
        <v>1</v>
      </c>
      <c r="AI33" s="8">
        <v>4259.97</v>
      </c>
      <c r="AJ33" s="8">
        <v>0</v>
      </c>
      <c r="AK33" s="8">
        <f>ROUND((AI33-AJ33),5)</f>
        <v>4259.97</v>
      </c>
      <c r="AL33" s="21">
        <f>ROUND(IF(AJ33=0, IF(AI33=0, 0, 1), AI33/AJ33),5)</f>
        <v>1</v>
      </c>
      <c r="AM33" s="8">
        <v>0</v>
      </c>
      <c r="AN33" s="8">
        <v>0</v>
      </c>
      <c r="AO33" s="8">
        <f>ROUND((AM33-AN33),5)</f>
        <v>0</v>
      </c>
      <c r="AP33" s="21">
        <f>ROUND(IF(AN33=0, IF(AM33=0, 0, 1), AM33/AN33),5)</f>
        <v>0</v>
      </c>
      <c r="AQ33" s="8">
        <f t="shared" si="19"/>
        <v>48832</v>
      </c>
      <c r="AR33" s="8">
        <f t="shared" si="20"/>
        <v>460000</v>
      </c>
      <c r="AS33" s="8">
        <f t="shared" si="21"/>
        <v>-411168</v>
      </c>
      <c r="AT33" s="21">
        <f t="shared" si="22"/>
        <v>0.10616</v>
      </c>
    </row>
    <row r="34" spans="1:46" x14ac:dyDescent="0.25">
      <c r="A34" s="2"/>
      <c r="B34" s="2"/>
      <c r="C34" s="2"/>
      <c r="D34" s="2"/>
      <c r="E34" s="2" t="s">
        <v>141</v>
      </c>
      <c r="F34" s="2"/>
      <c r="G34" s="8">
        <v>2500</v>
      </c>
      <c r="H34" s="8">
        <v>15000</v>
      </c>
      <c r="I34" s="8">
        <f t="shared" si="1"/>
        <v>-12500</v>
      </c>
      <c r="J34" s="21">
        <f t="shared" si="2"/>
        <v>0.16667000000000001</v>
      </c>
      <c r="K34" s="8">
        <v>0</v>
      </c>
      <c r="L34" s="8">
        <v>0</v>
      </c>
      <c r="M34" s="8">
        <f t="shared" si="3"/>
        <v>0</v>
      </c>
      <c r="N34" s="21">
        <f t="shared" si="4"/>
        <v>0</v>
      </c>
      <c r="O34" s="8">
        <v>0</v>
      </c>
      <c r="P34" s="8">
        <v>0</v>
      </c>
      <c r="Q34" s="8">
        <f t="shared" si="5"/>
        <v>0</v>
      </c>
      <c r="R34" s="21">
        <f t="shared" si="6"/>
        <v>0</v>
      </c>
      <c r="S34" s="8">
        <v>0</v>
      </c>
      <c r="T34" s="8">
        <v>0</v>
      </c>
      <c r="U34" s="8">
        <f>ROUND((S34-T34),5)</f>
        <v>0</v>
      </c>
      <c r="V34" s="21">
        <f>ROUND(IF(T34=0, IF(S34=0, 0, 1), S34/T34),5)</f>
        <v>0</v>
      </c>
      <c r="W34" s="8">
        <v>0</v>
      </c>
      <c r="X34" s="8">
        <v>0</v>
      </c>
      <c r="Y34" s="8">
        <f>ROUND((W34-X34),5)</f>
        <v>0</v>
      </c>
      <c r="Z34" s="21">
        <f>ROUND(IF(X34=0, IF(W34=0, 0, 1), W34/X34),5)</f>
        <v>0</v>
      </c>
      <c r="AA34" s="8">
        <v>0</v>
      </c>
      <c r="AB34" s="8">
        <v>0</v>
      </c>
      <c r="AC34" s="8">
        <f>ROUND((AA34-AB34),5)</f>
        <v>0</v>
      </c>
      <c r="AD34" s="21">
        <f>ROUND(IF(AB34=0, IF(AA34=0, 0, 1), AA34/AB34),5)</f>
        <v>0</v>
      </c>
      <c r="AE34" s="8">
        <v>0</v>
      </c>
      <c r="AF34" s="8">
        <v>0</v>
      </c>
      <c r="AG34" s="8">
        <f>ROUND((AE34-AF34),5)</f>
        <v>0</v>
      </c>
      <c r="AH34" s="21">
        <f>ROUND(IF(AF34=0, IF(AE34=0, 0, 1), AE34/AF34),5)</f>
        <v>0</v>
      </c>
      <c r="AI34" s="8">
        <v>0</v>
      </c>
      <c r="AJ34" s="8">
        <v>0</v>
      </c>
      <c r="AK34" s="8">
        <f>ROUND((AI34-AJ34),5)</f>
        <v>0</v>
      </c>
      <c r="AL34" s="21">
        <f>ROUND(IF(AJ34=0, IF(AI34=0, 0, 1), AI34/AJ34),5)</f>
        <v>0</v>
      </c>
      <c r="AM34" s="8">
        <v>0</v>
      </c>
      <c r="AN34" s="8">
        <v>0</v>
      </c>
      <c r="AO34" s="8">
        <f>ROUND((AM34-AN34),5)</f>
        <v>0</v>
      </c>
      <c r="AP34" s="21">
        <f>ROUND(IF(AN34=0, IF(AM34=0, 0, 1), AM34/AN34),5)</f>
        <v>0</v>
      </c>
      <c r="AQ34" s="8">
        <f t="shared" si="19"/>
        <v>2500</v>
      </c>
      <c r="AR34" s="8">
        <f t="shared" si="20"/>
        <v>15000</v>
      </c>
      <c r="AS34" s="8">
        <f t="shared" si="21"/>
        <v>-12500</v>
      </c>
      <c r="AT34" s="21">
        <f t="shared" si="22"/>
        <v>0.16667000000000001</v>
      </c>
    </row>
    <row r="35" spans="1:46" x14ac:dyDescent="0.25">
      <c r="A35" s="2"/>
      <c r="B35" s="2"/>
      <c r="C35" s="2"/>
      <c r="D35" s="2"/>
      <c r="E35" s="2" t="s">
        <v>84</v>
      </c>
      <c r="F35" s="2"/>
      <c r="G35" s="8">
        <v>3447.16</v>
      </c>
      <c r="H35" s="8">
        <v>35000</v>
      </c>
      <c r="I35" s="8">
        <f t="shared" si="1"/>
        <v>-31552.84</v>
      </c>
      <c r="J35" s="21">
        <f t="shared" si="2"/>
        <v>9.8489999999999994E-2</v>
      </c>
      <c r="K35" s="8">
        <v>2692.32</v>
      </c>
      <c r="L35" s="8">
        <v>0</v>
      </c>
      <c r="M35" s="8">
        <f t="shared" si="3"/>
        <v>2692.32</v>
      </c>
      <c r="N35" s="21">
        <f t="shared" si="4"/>
        <v>1</v>
      </c>
      <c r="O35" s="8">
        <v>6923.08</v>
      </c>
      <c r="P35" s="8">
        <v>0</v>
      </c>
      <c r="Q35" s="8">
        <f t="shared" si="5"/>
        <v>6923.08</v>
      </c>
      <c r="R35" s="21">
        <f t="shared" si="6"/>
        <v>1</v>
      </c>
      <c r="S35" s="8">
        <v>4230.76</v>
      </c>
      <c r="T35" s="8">
        <v>0</v>
      </c>
      <c r="U35" s="8">
        <f>ROUND((S35-T35),5)</f>
        <v>4230.76</v>
      </c>
      <c r="V35" s="21">
        <f>ROUND(IF(T35=0, IF(S35=0, 0, 1), S35/T35),5)</f>
        <v>1</v>
      </c>
      <c r="W35" s="8">
        <v>4230.76</v>
      </c>
      <c r="X35" s="8">
        <v>0</v>
      </c>
      <c r="Y35" s="8">
        <f>ROUND((W35-X35),5)</f>
        <v>4230.76</v>
      </c>
      <c r="Z35" s="21">
        <f>ROUND(IF(X35=0, IF(W35=0, 0, 1), W35/X35),5)</f>
        <v>1</v>
      </c>
      <c r="AA35" s="8">
        <v>4230.76</v>
      </c>
      <c r="AB35" s="8">
        <v>0</v>
      </c>
      <c r="AC35" s="8">
        <f>ROUND((AA35-AB35),5)</f>
        <v>4230.76</v>
      </c>
      <c r="AD35" s="21">
        <f>ROUND(IF(AB35=0, IF(AA35=0, 0, 1), AA35/AB35),5)</f>
        <v>1</v>
      </c>
      <c r="AE35" s="8">
        <v>4018.88</v>
      </c>
      <c r="AF35" s="8">
        <v>0</v>
      </c>
      <c r="AG35" s="8">
        <f>ROUND((AE35-AF35),5)</f>
        <v>4018.88</v>
      </c>
      <c r="AH35" s="21">
        <f>ROUND(IF(AF35=0, IF(AE35=0, 0, 1), AE35/AF35),5)</f>
        <v>1</v>
      </c>
      <c r="AI35" s="8">
        <v>4230.3999999999996</v>
      </c>
      <c r="AJ35" s="8">
        <v>0</v>
      </c>
      <c r="AK35" s="8">
        <f>ROUND((AI35-AJ35),5)</f>
        <v>4230.3999999999996</v>
      </c>
      <c r="AL35" s="21">
        <f>ROUND(IF(AJ35=0, IF(AI35=0, 0, 1), AI35/AJ35),5)</f>
        <v>1</v>
      </c>
      <c r="AM35" s="8">
        <v>4018.88</v>
      </c>
      <c r="AN35" s="8">
        <v>0</v>
      </c>
      <c r="AO35" s="8">
        <f>ROUND((AM35-AN35),5)</f>
        <v>4018.88</v>
      </c>
      <c r="AP35" s="21">
        <f>ROUND(IF(AN35=0, IF(AM35=0, 0, 1), AM35/AN35),5)</f>
        <v>1</v>
      </c>
      <c r="AQ35" s="8">
        <f t="shared" si="19"/>
        <v>38023</v>
      </c>
      <c r="AR35" s="8">
        <f t="shared" si="20"/>
        <v>35000</v>
      </c>
      <c r="AS35" s="8">
        <f t="shared" si="21"/>
        <v>3023</v>
      </c>
      <c r="AT35" s="21">
        <f t="shared" si="22"/>
        <v>1.0863700000000001</v>
      </c>
    </row>
    <row r="36" spans="1:46" x14ac:dyDescent="0.25">
      <c r="A36" s="2"/>
      <c r="B36" s="2"/>
      <c r="C36" s="2"/>
      <c r="D36" s="2"/>
      <c r="E36" s="2" t="s">
        <v>142</v>
      </c>
      <c r="F36" s="2"/>
      <c r="G36" s="8">
        <v>348.6</v>
      </c>
      <c r="H36" s="8">
        <v>1000</v>
      </c>
      <c r="I36" s="8">
        <f t="shared" si="1"/>
        <v>-651.4</v>
      </c>
      <c r="J36" s="21">
        <f t="shared" si="2"/>
        <v>0.34860000000000002</v>
      </c>
      <c r="K36" s="8">
        <v>0</v>
      </c>
      <c r="L36" s="8">
        <v>0</v>
      </c>
      <c r="M36" s="8">
        <f t="shared" si="3"/>
        <v>0</v>
      </c>
      <c r="N36" s="21">
        <f t="shared" si="4"/>
        <v>0</v>
      </c>
      <c r="O36" s="8">
        <v>0</v>
      </c>
      <c r="P36" s="8">
        <v>0</v>
      </c>
      <c r="Q36" s="8">
        <f t="shared" si="5"/>
        <v>0</v>
      </c>
      <c r="R36" s="21">
        <f t="shared" si="6"/>
        <v>0</v>
      </c>
      <c r="S36" s="8">
        <v>0</v>
      </c>
      <c r="T36" s="8"/>
      <c r="U36" s="8"/>
      <c r="V36" s="21"/>
      <c r="W36" s="8">
        <v>0</v>
      </c>
      <c r="X36" s="8"/>
      <c r="Y36" s="8"/>
      <c r="Z36" s="21"/>
      <c r="AA36" s="8">
        <v>0</v>
      </c>
      <c r="AB36" s="8"/>
      <c r="AC36" s="8"/>
      <c r="AD36" s="21"/>
      <c r="AE36" s="8">
        <v>0</v>
      </c>
      <c r="AF36" s="8"/>
      <c r="AG36" s="8"/>
      <c r="AH36" s="21"/>
      <c r="AI36" s="8">
        <v>0</v>
      </c>
      <c r="AJ36" s="8"/>
      <c r="AK36" s="8"/>
      <c r="AL36" s="21"/>
      <c r="AM36" s="8">
        <v>0</v>
      </c>
      <c r="AN36" s="8"/>
      <c r="AO36" s="8"/>
      <c r="AP36" s="21"/>
      <c r="AQ36" s="8">
        <f t="shared" si="19"/>
        <v>348.6</v>
      </c>
      <c r="AR36" s="8">
        <f t="shared" si="20"/>
        <v>1000</v>
      </c>
      <c r="AS36" s="8">
        <f t="shared" si="21"/>
        <v>-651.4</v>
      </c>
      <c r="AT36" s="21">
        <f t="shared" si="22"/>
        <v>0.34860000000000002</v>
      </c>
    </row>
    <row r="37" spans="1:46" x14ac:dyDescent="0.25">
      <c r="A37" s="2"/>
      <c r="B37" s="2"/>
      <c r="C37" s="2"/>
      <c r="D37" s="2"/>
      <c r="E37" s="2" t="s">
        <v>143</v>
      </c>
      <c r="F37" s="2"/>
      <c r="G37" s="8">
        <v>0</v>
      </c>
      <c r="H37" s="8">
        <v>7500</v>
      </c>
      <c r="I37" s="8">
        <f t="shared" si="1"/>
        <v>-7500</v>
      </c>
      <c r="J37" s="21">
        <f t="shared" si="2"/>
        <v>0</v>
      </c>
      <c r="K37" s="8">
        <v>0</v>
      </c>
      <c r="L37" s="8">
        <v>0</v>
      </c>
      <c r="M37" s="8">
        <f t="shared" si="3"/>
        <v>0</v>
      </c>
      <c r="N37" s="21">
        <f t="shared" si="4"/>
        <v>0</v>
      </c>
      <c r="O37" s="8">
        <v>7500</v>
      </c>
      <c r="P37" s="8">
        <v>0</v>
      </c>
      <c r="Q37" s="8">
        <f t="shared" si="5"/>
        <v>7500</v>
      </c>
      <c r="R37" s="21">
        <f t="shared" si="6"/>
        <v>1</v>
      </c>
      <c r="S37" s="8">
        <v>0</v>
      </c>
      <c r="T37" s="8">
        <v>0</v>
      </c>
      <c r="U37" s="8">
        <f>ROUND((S37-T37),5)</f>
        <v>0</v>
      </c>
      <c r="V37" s="21">
        <f>ROUND(IF(T37=0, IF(S37=0, 0, 1), S37/T37),5)</f>
        <v>0</v>
      </c>
      <c r="W37" s="8">
        <v>0</v>
      </c>
      <c r="X37" s="8">
        <v>0</v>
      </c>
      <c r="Y37" s="8">
        <f>ROUND((W37-X37),5)</f>
        <v>0</v>
      </c>
      <c r="Z37" s="21">
        <f>ROUND(IF(X37=0, IF(W37=0, 0, 1), W37/X37),5)</f>
        <v>0</v>
      </c>
      <c r="AA37" s="8">
        <v>0</v>
      </c>
      <c r="AB37" s="8">
        <v>0</v>
      </c>
      <c r="AC37" s="8">
        <f>ROUND((AA37-AB37),5)</f>
        <v>0</v>
      </c>
      <c r="AD37" s="21">
        <f>ROUND(IF(AB37=0, IF(AA37=0, 0, 1), AA37/AB37),5)</f>
        <v>0</v>
      </c>
      <c r="AE37" s="8">
        <v>0</v>
      </c>
      <c r="AF37" s="8">
        <v>0</v>
      </c>
      <c r="AG37" s="8">
        <f>ROUND((AE37-AF37),5)</f>
        <v>0</v>
      </c>
      <c r="AH37" s="21">
        <f>ROUND(IF(AF37=0, IF(AE37=0, 0, 1), AE37/AF37),5)</f>
        <v>0</v>
      </c>
      <c r="AI37" s="8">
        <v>0</v>
      </c>
      <c r="AJ37" s="8">
        <v>0</v>
      </c>
      <c r="AK37" s="8">
        <f>ROUND((AI37-AJ37),5)</f>
        <v>0</v>
      </c>
      <c r="AL37" s="21">
        <f>ROUND(IF(AJ37=0, IF(AI37=0, 0, 1), AI37/AJ37),5)</f>
        <v>0</v>
      </c>
      <c r="AM37" s="8">
        <v>0</v>
      </c>
      <c r="AN37" s="8">
        <v>0</v>
      </c>
      <c r="AO37" s="8">
        <f>ROUND((AM37-AN37),5)</f>
        <v>0</v>
      </c>
      <c r="AP37" s="21">
        <f>ROUND(IF(AN37=0, IF(AM37=0, 0, 1), AM37/AN37),5)</f>
        <v>0</v>
      </c>
      <c r="AQ37" s="8">
        <f t="shared" si="19"/>
        <v>7500</v>
      </c>
      <c r="AR37" s="8">
        <f t="shared" si="20"/>
        <v>7500</v>
      </c>
      <c r="AS37" s="8">
        <f t="shared" si="21"/>
        <v>0</v>
      </c>
      <c r="AT37" s="21">
        <f t="shared" si="22"/>
        <v>1</v>
      </c>
    </row>
    <row r="38" spans="1:46" x14ac:dyDescent="0.25">
      <c r="A38" s="2"/>
      <c r="B38" s="2"/>
      <c r="C38" s="2"/>
      <c r="D38" s="2"/>
      <c r="E38" s="2" t="s">
        <v>144</v>
      </c>
      <c r="F38" s="2"/>
      <c r="G38" s="8">
        <v>0</v>
      </c>
      <c r="H38" s="8">
        <v>5500</v>
      </c>
      <c r="I38" s="8">
        <f t="shared" si="1"/>
        <v>-5500</v>
      </c>
      <c r="J38" s="21">
        <f t="shared" si="2"/>
        <v>0</v>
      </c>
      <c r="K38" s="8">
        <v>0</v>
      </c>
      <c r="L38" s="8">
        <v>0</v>
      </c>
      <c r="M38" s="8">
        <f t="shared" si="3"/>
        <v>0</v>
      </c>
      <c r="N38" s="21">
        <f t="shared" si="4"/>
        <v>0</v>
      </c>
      <c r="O38" s="8">
        <v>0</v>
      </c>
      <c r="P38" s="8">
        <v>0</v>
      </c>
      <c r="Q38" s="8">
        <f t="shared" si="5"/>
        <v>0</v>
      </c>
      <c r="R38" s="21">
        <f t="shared" si="6"/>
        <v>0</v>
      </c>
      <c r="S38" s="8">
        <v>0</v>
      </c>
      <c r="T38" s="8">
        <v>0</v>
      </c>
      <c r="U38" s="8">
        <f>ROUND((S38-T38),5)</f>
        <v>0</v>
      </c>
      <c r="V38" s="21">
        <f>ROUND(IF(T38=0, IF(S38=0, 0, 1), S38/T38),5)</f>
        <v>0</v>
      </c>
      <c r="W38" s="8">
        <v>0</v>
      </c>
      <c r="X38" s="8">
        <v>0</v>
      </c>
      <c r="Y38" s="8">
        <f>ROUND((W38-X38),5)</f>
        <v>0</v>
      </c>
      <c r="Z38" s="21">
        <f>ROUND(IF(X38=0, IF(W38=0, 0, 1), W38/X38),5)</f>
        <v>0</v>
      </c>
      <c r="AA38" s="8">
        <v>0</v>
      </c>
      <c r="AB38" s="8">
        <v>0</v>
      </c>
      <c r="AC38" s="8">
        <f>ROUND((AA38-AB38),5)</f>
        <v>0</v>
      </c>
      <c r="AD38" s="21">
        <f>ROUND(IF(AB38=0, IF(AA38=0, 0, 1), AA38/AB38),5)</f>
        <v>0</v>
      </c>
      <c r="AE38" s="8">
        <v>0</v>
      </c>
      <c r="AF38" s="8">
        <v>0</v>
      </c>
      <c r="AG38" s="8">
        <f>ROUND((AE38-AF38),5)</f>
        <v>0</v>
      </c>
      <c r="AH38" s="21">
        <f>ROUND(IF(AF38=0, IF(AE38=0, 0, 1), AE38/AF38),5)</f>
        <v>0</v>
      </c>
      <c r="AI38" s="8">
        <v>0</v>
      </c>
      <c r="AJ38" s="8">
        <v>0</v>
      </c>
      <c r="AK38" s="8">
        <f>ROUND((AI38-AJ38),5)</f>
        <v>0</v>
      </c>
      <c r="AL38" s="21">
        <f>ROUND(IF(AJ38=0, IF(AI38=0, 0, 1), AI38/AJ38),5)</f>
        <v>0</v>
      </c>
      <c r="AM38" s="8">
        <v>0</v>
      </c>
      <c r="AN38" s="8">
        <v>0</v>
      </c>
      <c r="AO38" s="8">
        <f>ROUND((AM38-AN38),5)</f>
        <v>0</v>
      </c>
      <c r="AP38" s="21">
        <f>ROUND(IF(AN38=0, IF(AM38=0, 0, 1), AM38/AN38),5)</f>
        <v>0</v>
      </c>
      <c r="AQ38" s="8">
        <f t="shared" si="19"/>
        <v>0</v>
      </c>
      <c r="AR38" s="8">
        <f t="shared" si="20"/>
        <v>5500</v>
      </c>
      <c r="AS38" s="8">
        <f t="shared" si="21"/>
        <v>-5500</v>
      </c>
      <c r="AT38" s="21">
        <f t="shared" si="22"/>
        <v>0</v>
      </c>
    </row>
    <row r="39" spans="1:46" x14ac:dyDescent="0.25">
      <c r="A39" s="2"/>
      <c r="B39" s="2"/>
      <c r="C39" s="2"/>
      <c r="D39" s="2"/>
      <c r="E39" s="2" t="s">
        <v>85</v>
      </c>
      <c r="F39" s="2"/>
      <c r="G39" s="8"/>
      <c r="H39" s="8"/>
      <c r="I39" s="8"/>
      <c r="J39" s="21"/>
      <c r="K39" s="8"/>
      <c r="L39" s="8"/>
      <c r="M39" s="8"/>
      <c r="N39" s="21"/>
      <c r="O39" s="8"/>
      <c r="P39" s="8"/>
      <c r="Q39" s="8"/>
      <c r="R39" s="21"/>
      <c r="S39" s="8"/>
      <c r="T39" s="8"/>
      <c r="U39" s="8"/>
      <c r="V39" s="21"/>
      <c r="W39" s="8"/>
      <c r="X39" s="8"/>
      <c r="Y39" s="8"/>
      <c r="Z39" s="21"/>
      <c r="AA39" s="8"/>
      <c r="AB39" s="8"/>
      <c r="AC39" s="8"/>
      <c r="AD39" s="21"/>
      <c r="AE39" s="8"/>
      <c r="AF39" s="8"/>
      <c r="AG39" s="8"/>
      <c r="AH39" s="21"/>
      <c r="AI39" s="8"/>
      <c r="AJ39" s="8"/>
      <c r="AK39" s="8"/>
      <c r="AL39" s="21"/>
      <c r="AM39" s="8"/>
      <c r="AN39" s="8"/>
      <c r="AO39" s="8"/>
      <c r="AP39" s="21"/>
      <c r="AQ39" s="8"/>
      <c r="AR39" s="8"/>
      <c r="AS39" s="8"/>
      <c r="AT39" s="21"/>
    </row>
    <row r="40" spans="1:46" x14ac:dyDescent="0.25">
      <c r="A40" s="2"/>
      <c r="B40" s="2"/>
      <c r="C40" s="2"/>
      <c r="D40" s="2"/>
      <c r="E40" s="2"/>
      <c r="F40" s="2" t="s">
        <v>86</v>
      </c>
      <c r="G40" s="8">
        <v>2050.89</v>
      </c>
      <c r="H40" s="8"/>
      <c r="I40" s="8"/>
      <c r="J40" s="21"/>
      <c r="K40" s="8">
        <v>492.77</v>
      </c>
      <c r="L40" s="8"/>
      <c r="M40" s="8"/>
      <c r="N40" s="21"/>
      <c r="O40" s="8">
        <v>0</v>
      </c>
      <c r="P40" s="8"/>
      <c r="Q40" s="8"/>
      <c r="R40" s="21"/>
      <c r="S40" s="8">
        <v>300</v>
      </c>
      <c r="T40" s="8"/>
      <c r="U40" s="8"/>
      <c r="V40" s="21"/>
      <c r="W40" s="8">
        <v>1128</v>
      </c>
      <c r="X40" s="8"/>
      <c r="Y40" s="8"/>
      <c r="Z40" s="21"/>
      <c r="AA40" s="8">
        <v>300</v>
      </c>
      <c r="AB40" s="8"/>
      <c r="AC40" s="8"/>
      <c r="AD40" s="21"/>
      <c r="AE40" s="8">
        <v>0</v>
      </c>
      <c r="AF40" s="8"/>
      <c r="AG40" s="8"/>
      <c r="AH40" s="21"/>
      <c r="AI40" s="8">
        <v>300</v>
      </c>
      <c r="AJ40" s="8"/>
      <c r="AK40" s="8"/>
      <c r="AL40" s="21"/>
      <c r="AM40" s="8">
        <v>200</v>
      </c>
      <c r="AN40" s="8"/>
      <c r="AO40" s="8"/>
      <c r="AP40" s="21"/>
      <c r="AQ40" s="8">
        <f t="shared" ref="AQ40:AQ65" si="23">ROUND(G40+K40+O40+S40+W40+AA40+AE40+AI40+AM40,5)</f>
        <v>4771.66</v>
      </c>
      <c r="AR40" s="8"/>
      <c r="AS40" s="8"/>
      <c r="AT40" s="21"/>
    </row>
    <row r="41" spans="1:46" ht="15.75" thickBot="1" x14ac:dyDescent="0.3">
      <c r="A41" s="2"/>
      <c r="B41" s="2"/>
      <c r="C41" s="2"/>
      <c r="D41" s="2"/>
      <c r="E41" s="2"/>
      <c r="F41" s="2" t="s">
        <v>87</v>
      </c>
      <c r="G41" s="7">
        <v>450</v>
      </c>
      <c r="H41" s="7">
        <v>26750</v>
      </c>
      <c r="I41" s="7">
        <f>ROUND((G41-H41),5)</f>
        <v>-26300</v>
      </c>
      <c r="J41" s="22">
        <f>ROUND(IF(H41=0, IF(G41=0, 0, 1), G41/H41),5)</f>
        <v>1.6820000000000002E-2</v>
      </c>
      <c r="K41" s="7">
        <v>0</v>
      </c>
      <c r="L41" s="7">
        <v>0</v>
      </c>
      <c r="M41" s="7">
        <f>ROUND((K41-L41),5)</f>
        <v>0</v>
      </c>
      <c r="N41" s="22">
        <f>ROUND(IF(L41=0, IF(K41=0, 0, 1), K41/L41),5)</f>
        <v>0</v>
      </c>
      <c r="O41" s="7">
        <v>300</v>
      </c>
      <c r="P41" s="7">
        <v>0</v>
      </c>
      <c r="Q41" s="7">
        <f>ROUND((O41-P41),5)</f>
        <v>300</v>
      </c>
      <c r="R41" s="22">
        <f>ROUND(IF(P41=0, IF(O41=0, 0, 1), O41/P41),5)</f>
        <v>1</v>
      </c>
      <c r="S41" s="7">
        <v>261.82</v>
      </c>
      <c r="T41" s="7">
        <v>0</v>
      </c>
      <c r="U41" s="7">
        <f>ROUND((S41-T41),5)</f>
        <v>261.82</v>
      </c>
      <c r="V41" s="22">
        <f>ROUND(IF(T41=0, IF(S41=0, 0, 1), S41/T41),5)</f>
        <v>1</v>
      </c>
      <c r="W41" s="7">
        <v>300</v>
      </c>
      <c r="X41" s="7">
        <v>0</v>
      </c>
      <c r="Y41" s="7">
        <f>ROUND((W41-X41),5)</f>
        <v>300</v>
      </c>
      <c r="Z41" s="22">
        <f>ROUND(IF(X41=0, IF(W41=0, 0, 1), W41/X41),5)</f>
        <v>1</v>
      </c>
      <c r="AA41" s="7">
        <v>393.77</v>
      </c>
      <c r="AB41" s="7">
        <v>0</v>
      </c>
      <c r="AC41" s="7">
        <f>ROUND((AA41-AB41),5)</f>
        <v>393.77</v>
      </c>
      <c r="AD41" s="22">
        <f>ROUND(IF(AB41=0, IF(AA41=0, 0, 1), AA41/AB41),5)</f>
        <v>1</v>
      </c>
      <c r="AE41" s="7">
        <v>350</v>
      </c>
      <c r="AF41" s="7">
        <v>0</v>
      </c>
      <c r="AG41" s="7">
        <f>ROUND((AE41-AF41),5)</f>
        <v>350</v>
      </c>
      <c r="AH41" s="22">
        <f>ROUND(IF(AF41=0, IF(AE41=0, 0, 1), AE41/AF41),5)</f>
        <v>1</v>
      </c>
      <c r="AI41" s="7">
        <v>0</v>
      </c>
      <c r="AJ41" s="7">
        <v>0</v>
      </c>
      <c r="AK41" s="7">
        <f>ROUND((AI41-AJ41),5)</f>
        <v>0</v>
      </c>
      <c r="AL41" s="22">
        <f>ROUND(IF(AJ41=0, IF(AI41=0, 0, 1), AI41/AJ41),5)</f>
        <v>0</v>
      </c>
      <c r="AM41" s="7">
        <v>300</v>
      </c>
      <c r="AN41" s="7">
        <v>0</v>
      </c>
      <c r="AO41" s="7">
        <f>ROUND((AM41-AN41),5)</f>
        <v>300</v>
      </c>
      <c r="AP41" s="22">
        <f>ROUND(IF(AN41=0, IF(AM41=0, 0, 1), AM41/AN41),5)</f>
        <v>1</v>
      </c>
      <c r="AQ41" s="7">
        <f t="shared" si="23"/>
        <v>2355.59</v>
      </c>
      <c r="AR41" s="7">
        <f>ROUND(H41+L41+P41+T41+X41+AB41+AF41+AJ41+AN41,5)</f>
        <v>26750</v>
      </c>
      <c r="AS41" s="7">
        <f>ROUND((AQ41-AR41),5)</f>
        <v>-24394.41</v>
      </c>
      <c r="AT41" s="22">
        <f>ROUND(IF(AR41=0, IF(AQ41=0, 0, 1), AQ41/AR41),5)</f>
        <v>8.8059999999999999E-2</v>
      </c>
    </row>
    <row r="42" spans="1:46" x14ac:dyDescent="0.25">
      <c r="A42" s="2"/>
      <c r="B42" s="2"/>
      <c r="C42" s="2"/>
      <c r="D42" s="2"/>
      <c r="E42" s="2" t="s">
        <v>88</v>
      </c>
      <c r="F42" s="2"/>
      <c r="G42" s="8">
        <f>ROUND(SUM(G39:G41),5)</f>
        <v>2500.89</v>
      </c>
      <c r="H42" s="8">
        <f>ROUND(SUM(H39:H41),5)</f>
        <v>26750</v>
      </c>
      <c r="I42" s="8">
        <f>ROUND((G42-H42),5)</f>
        <v>-24249.11</v>
      </c>
      <c r="J42" s="21">
        <f>ROUND(IF(H42=0, IF(G42=0, 0, 1), G42/H42),5)</f>
        <v>9.3490000000000004E-2</v>
      </c>
      <c r="K42" s="8">
        <f>ROUND(SUM(K39:K41),5)</f>
        <v>492.77</v>
      </c>
      <c r="L42" s="8">
        <f>ROUND(SUM(L39:L41),5)</f>
        <v>0</v>
      </c>
      <c r="M42" s="8">
        <f>ROUND((K42-L42),5)</f>
        <v>492.77</v>
      </c>
      <c r="N42" s="21">
        <f>ROUND(IF(L42=0, IF(K42=0, 0, 1), K42/L42),5)</f>
        <v>1</v>
      </c>
      <c r="O42" s="8">
        <f>ROUND(SUM(O39:O41),5)</f>
        <v>300</v>
      </c>
      <c r="P42" s="8">
        <f>ROUND(SUM(P39:P41),5)</f>
        <v>0</v>
      </c>
      <c r="Q42" s="8">
        <f>ROUND((O42-P42),5)</f>
        <v>300</v>
      </c>
      <c r="R42" s="21">
        <f>ROUND(IF(P42=0, IF(O42=0, 0, 1), O42/P42),5)</f>
        <v>1</v>
      </c>
      <c r="S42" s="8">
        <f>ROUND(SUM(S39:S41),5)</f>
        <v>561.82000000000005</v>
      </c>
      <c r="T42" s="8">
        <f>ROUND(SUM(T39:T41),5)</f>
        <v>0</v>
      </c>
      <c r="U42" s="8">
        <f>ROUND((S42-T42),5)</f>
        <v>561.82000000000005</v>
      </c>
      <c r="V42" s="21">
        <f>ROUND(IF(T42=0, IF(S42=0, 0, 1), S42/T42),5)</f>
        <v>1</v>
      </c>
      <c r="W42" s="8">
        <f>ROUND(SUM(W39:W41),5)</f>
        <v>1428</v>
      </c>
      <c r="X42" s="8">
        <f>ROUND(SUM(X39:X41),5)</f>
        <v>0</v>
      </c>
      <c r="Y42" s="8">
        <f>ROUND((W42-X42),5)</f>
        <v>1428</v>
      </c>
      <c r="Z42" s="21">
        <f>ROUND(IF(X42=0, IF(W42=0, 0, 1), W42/X42),5)</f>
        <v>1</v>
      </c>
      <c r="AA42" s="8">
        <f>ROUND(SUM(AA39:AA41),5)</f>
        <v>693.77</v>
      </c>
      <c r="AB42" s="8">
        <f>ROUND(SUM(AB39:AB41),5)</f>
        <v>0</v>
      </c>
      <c r="AC42" s="8">
        <f>ROUND((AA42-AB42),5)</f>
        <v>693.77</v>
      </c>
      <c r="AD42" s="21">
        <f>ROUND(IF(AB42=0, IF(AA42=0, 0, 1), AA42/AB42),5)</f>
        <v>1</v>
      </c>
      <c r="AE42" s="8">
        <f>ROUND(SUM(AE39:AE41),5)</f>
        <v>350</v>
      </c>
      <c r="AF42" s="8">
        <f>ROUND(SUM(AF39:AF41),5)</f>
        <v>0</v>
      </c>
      <c r="AG42" s="8">
        <f>ROUND((AE42-AF42),5)</f>
        <v>350</v>
      </c>
      <c r="AH42" s="21">
        <f>ROUND(IF(AF42=0, IF(AE42=0, 0, 1), AE42/AF42),5)</f>
        <v>1</v>
      </c>
      <c r="AI42" s="8">
        <f>ROUND(SUM(AI39:AI41),5)</f>
        <v>300</v>
      </c>
      <c r="AJ42" s="8">
        <f>ROUND(SUM(AJ39:AJ41),5)</f>
        <v>0</v>
      </c>
      <c r="AK42" s="8">
        <f>ROUND((AI42-AJ42),5)</f>
        <v>300</v>
      </c>
      <c r="AL42" s="21">
        <f>ROUND(IF(AJ42=0, IF(AI42=0, 0, 1), AI42/AJ42),5)</f>
        <v>1</v>
      </c>
      <c r="AM42" s="8">
        <f>ROUND(SUM(AM39:AM41),5)</f>
        <v>500</v>
      </c>
      <c r="AN42" s="8">
        <f>ROUND(SUM(AN39:AN41),5)</f>
        <v>0</v>
      </c>
      <c r="AO42" s="8">
        <f>ROUND((AM42-AN42),5)</f>
        <v>500</v>
      </c>
      <c r="AP42" s="21">
        <f>ROUND(IF(AN42=0, IF(AM42=0, 0, 1), AM42/AN42),5)</f>
        <v>1</v>
      </c>
      <c r="AQ42" s="8">
        <f t="shared" si="23"/>
        <v>7127.25</v>
      </c>
      <c r="AR42" s="8">
        <f>ROUND(H42+L42+P42+T42+X42+AB42+AF42+AJ42+AN42,5)</f>
        <v>26750</v>
      </c>
      <c r="AS42" s="8">
        <f>ROUND((AQ42-AR42),5)</f>
        <v>-19622.75</v>
      </c>
      <c r="AT42" s="21">
        <f>ROUND(IF(AR42=0, IF(AQ42=0, 0, 1), AQ42/AR42),5)</f>
        <v>0.26644000000000001</v>
      </c>
    </row>
    <row r="43" spans="1:46" x14ac:dyDescent="0.25">
      <c r="A43" s="2"/>
      <c r="B43" s="2"/>
      <c r="C43" s="2"/>
      <c r="D43" s="2"/>
      <c r="E43" s="2" t="s">
        <v>145</v>
      </c>
      <c r="F43" s="2"/>
      <c r="G43" s="8">
        <v>0</v>
      </c>
      <c r="H43" s="8">
        <v>5000</v>
      </c>
      <c r="I43" s="8">
        <f>ROUND((G43-H43),5)</f>
        <v>-5000</v>
      </c>
      <c r="J43" s="21">
        <f>ROUND(IF(H43=0, IF(G43=0, 0, 1), G43/H43),5)</f>
        <v>0</v>
      </c>
      <c r="K43" s="8">
        <v>0</v>
      </c>
      <c r="L43" s="8">
        <v>0</v>
      </c>
      <c r="M43" s="8">
        <f>ROUND((K43-L43),5)</f>
        <v>0</v>
      </c>
      <c r="N43" s="21">
        <f>ROUND(IF(L43=0, IF(K43=0, 0, 1), K43/L43),5)</f>
        <v>0</v>
      </c>
      <c r="O43" s="8">
        <v>0</v>
      </c>
      <c r="P43" s="8">
        <v>0</v>
      </c>
      <c r="Q43" s="8">
        <f>ROUND((O43-P43),5)</f>
        <v>0</v>
      </c>
      <c r="R43" s="21">
        <f>ROUND(IF(P43=0, IF(O43=0, 0, 1), O43/P43),5)</f>
        <v>0</v>
      </c>
      <c r="S43" s="8">
        <v>0</v>
      </c>
      <c r="T43" s="8"/>
      <c r="U43" s="8"/>
      <c r="V43" s="21"/>
      <c r="W43" s="8">
        <v>0</v>
      </c>
      <c r="X43" s="8"/>
      <c r="Y43" s="8"/>
      <c r="Z43" s="21"/>
      <c r="AA43" s="8">
        <v>0</v>
      </c>
      <c r="AB43" s="8"/>
      <c r="AC43" s="8"/>
      <c r="AD43" s="21"/>
      <c r="AE43" s="8">
        <v>0</v>
      </c>
      <c r="AF43" s="8"/>
      <c r="AG43" s="8"/>
      <c r="AH43" s="21"/>
      <c r="AI43" s="8">
        <v>0</v>
      </c>
      <c r="AJ43" s="8"/>
      <c r="AK43" s="8"/>
      <c r="AL43" s="21"/>
      <c r="AM43" s="8">
        <v>0</v>
      </c>
      <c r="AN43" s="8"/>
      <c r="AO43" s="8"/>
      <c r="AP43" s="21"/>
      <c r="AQ43" s="8">
        <f t="shared" si="23"/>
        <v>0</v>
      </c>
      <c r="AR43" s="8">
        <f>ROUND(H43+L43+P43+T43+X43+AB43+AF43+AJ43+AN43,5)</f>
        <v>5000</v>
      </c>
      <c r="AS43" s="8">
        <f>ROUND((AQ43-AR43),5)</f>
        <v>-5000</v>
      </c>
      <c r="AT43" s="21">
        <f>ROUND(IF(AR43=0, IF(AQ43=0, 0, 1), AQ43/AR43),5)</f>
        <v>0</v>
      </c>
    </row>
    <row r="44" spans="1:46" x14ac:dyDescent="0.25">
      <c r="A44" s="2"/>
      <c r="B44" s="2"/>
      <c r="C44" s="2"/>
      <c r="D44" s="2"/>
      <c r="E44" s="2" t="s">
        <v>89</v>
      </c>
      <c r="F44" s="2"/>
      <c r="G44" s="8">
        <v>0</v>
      </c>
      <c r="H44" s="8"/>
      <c r="I44" s="8"/>
      <c r="J44" s="21"/>
      <c r="K44" s="8">
        <v>0</v>
      </c>
      <c r="L44" s="8"/>
      <c r="M44" s="8"/>
      <c r="N44" s="21"/>
      <c r="O44" s="8">
        <v>0</v>
      </c>
      <c r="P44" s="8"/>
      <c r="Q44" s="8"/>
      <c r="R44" s="21"/>
      <c r="S44" s="8">
        <v>0</v>
      </c>
      <c r="T44" s="8"/>
      <c r="U44" s="8"/>
      <c r="V44" s="21"/>
      <c r="W44" s="8">
        <v>0</v>
      </c>
      <c r="X44" s="8"/>
      <c r="Y44" s="8"/>
      <c r="Z44" s="21"/>
      <c r="AA44" s="8">
        <v>0</v>
      </c>
      <c r="AB44" s="8"/>
      <c r="AC44" s="8"/>
      <c r="AD44" s="21"/>
      <c r="AE44" s="8">
        <v>0</v>
      </c>
      <c r="AF44" s="8"/>
      <c r="AG44" s="8"/>
      <c r="AH44" s="21"/>
      <c r="AI44" s="8">
        <v>342.75</v>
      </c>
      <c r="AJ44" s="8"/>
      <c r="AK44" s="8"/>
      <c r="AL44" s="21"/>
      <c r="AM44" s="8">
        <v>262.23</v>
      </c>
      <c r="AN44" s="8"/>
      <c r="AO44" s="8"/>
      <c r="AP44" s="21"/>
      <c r="AQ44" s="8">
        <f t="shared" si="23"/>
        <v>604.98</v>
      </c>
      <c r="AR44" s="8"/>
      <c r="AS44" s="8"/>
      <c r="AT44" s="21"/>
    </row>
    <row r="45" spans="1:46" x14ac:dyDescent="0.25">
      <c r="A45" s="2"/>
      <c r="B45" s="2"/>
      <c r="C45" s="2"/>
      <c r="D45" s="2"/>
      <c r="E45" s="2" t="s">
        <v>146</v>
      </c>
      <c r="F45" s="2"/>
      <c r="G45" s="8">
        <v>2974</v>
      </c>
      <c r="H45" s="8">
        <v>25000</v>
      </c>
      <c r="I45" s="8">
        <f t="shared" ref="I45:I65" si="24">ROUND((G45-H45),5)</f>
        <v>-22026</v>
      </c>
      <c r="J45" s="21">
        <f t="shared" ref="J45:J65" si="25">ROUND(IF(H45=0, IF(G45=0, 0, 1), G45/H45),5)</f>
        <v>0.11896</v>
      </c>
      <c r="K45" s="8">
        <v>1109.53</v>
      </c>
      <c r="L45" s="8">
        <v>0</v>
      </c>
      <c r="M45" s="8">
        <f t="shared" ref="M45:M65" si="26">ROUND((K45-L45),5)</f>
        <v>1109.53</v>
      </c>
      <c r="N45" s="21">
        <f t="shared" ref="N45:N65" si="27">ROUND(IF(L45=0, IF(K45=0, 0, 1), K45/L45),5)</f>
        <v>1</v>
      </c>
      <c r="O45" s="8">
        <v>948.93</v>
      </c>
      <c r="P45" s="8">
        <v>0</v>
      </c>
      <c r="Q45" s="8">
        <f t="shared" ref="Q45:Q65" si="28">ROUND((O45-P45),5)</f>
        <v>948.93</v>
      </c>
      <c r="R45" s="21">
        <f t="shared" ref="R45:R65" si="29">ROUND(IF(P45=0, IF(O45=0, 0, 1), O45/P45),5)</f>
        <v>1</v>
      </c>
      <c r="S45" s="8">
        <v>0</v>
      </c>
      <c r="T45" s="8">
        <v>0</v>
      </c>
      <c r="U45" s="8">
        <f>ROUND((S45-T45),5)</f>
        <v>0</v>
      </c>
      <c r="V45" s="21">
        <f>ROUND(IF(T45=0, IF(S45=0, 0, 1), S45/T45),5)</f>
        <v>0</v>
      </c>
      <c r="W45" s="8">
        <v>129.78</v>
      </c>
      <c r="X45" s="8">
        <v>0</v>
      </c>
      <c r="Y45" s="8">
        <f>ROUND((W45-X45),5)</f>
        <v>129.78</v>
      </c>
      <c r="Z45" s="21">
        <f>ROUND(IF(X45=0, IF(W45=0, 0, 1), W45/X45),5)</f>
        <v>1</v>
      </c>
      <c r="AA45" s="8">
        <v>8404.24</v>
      </c>
      <c r="AB45" s="8">
        <v>0</v>
      </c>
      <c r="AC45" s="8">
        <f>ROUND((AA45-AB45),5)</f>
        <v>8404.24</v>
      </c>
      <c r="AD45" s="21">
        <f>ROUND(IF(AB45=0, IF(AA45=0, 0, 1), AA45/AB45),5)</f>
        <v>1</v>
      </c>
      <c r="AE45" s="8">
        <v>0</v>
      </c>
      <c r="AF45" s="8">
        <v>0</v>
      </c>
      <c r="AG45" s="8">
        <f>ROUND((AE45-AF45),5)</f>
        <v>0</v>
      </c>
      <c r="AH45" s="21">
        <f>ROUND(IF(AF45=0, IF(AE45=0, 0, 1), AE45/AF45),5)</f>
        <v>0</v>
      </c>
      <c r="AI45" s="8">
        <v>0</v>
      </c>
      <c r="AJ45" s="8">
        <v>0</v>
      </c>
      <c r="AK45" s="8">
        <f>ROUND((AI45-AJ45),5)</f>
        <v>0</v>
      </c>
      <c r="AL45" s="21">
        <f>ROUND(IF(AJ45=0, IF(AI45=0, 0, 1), AI45/AJ45),5)</f>
        <v>0</v>
      </c>
      <c r="AM45" s="8">
        <v>0</v>
      </c>
      <c r="AN45" s="8">
        <v>0</v>
      </c>
      <c r="AO45" s="8">
        <f>ROUND((AM45-AN45),5)</f>
        <v>0</v>
      </c>
      <c r="AP45" s="21">
        <f>ROUND(IF(AN45=0, IF(AM45=0, 0, 1), AM45/AN45),5)</f>
        <v>0</v>
      </c>
      <c r="AQ45" s="8">
        <f t="shared" si="23"/>
        <v>13566.48</v>
      </c>
      <c r="AR45" s="8">
        <f t="shared" ref="AR45:AR65" si="30">ROUND(H45+L45+P45+T45+X45+AB45+AF45+AJ45+AN45,5)</f>
        <v>25000</v>
      </c>
      <c r="AS45" s="8">
        <f t="shared" ref="AS45:AS65" si="31">ROUND((AQ45-AR45),5)</f>
        <v>-11433.52</v>
      </c>
      <c r="AT45" s="21">
        <f t="shared" ref="AT45:AT65" si="32">ROUND(IF(AR45=0, IF(AQ45=0, 0, 1), AQ45/AR45),5)</f>
        <v>0.54266000000000003</v>
      </c>
    </row>
    <row r="46" spans="1:46" x14ac:dyDescent="0.25">
      <c r="A46" s="2"/>
      <c r="B46" s="2"/>
      <c r="C46" s="2"/>
      <c r="D46" s="2"/>
      <c r="E46" s="2" t="s">
        <v>90</v>
      </c>
      <c r="F46" s="2"/>
      <c r="G46" s="8">
        <v>5808</v>
      </c>
      <c r="H46" s="8">
        <v>232500</v>
      </c>
      <c r="I46" s="8">
        <f t="shared" si="24"/>
        <v>-226692</v>
      </c>
      <c r="J46" s="21">
        <f t="shared" si="25"/>
        <v>2.4979999999999999E-2</v>
      </c>
      <c r="K46" s="8">
        <v>2025</v>
      </c>
      <c r="L46" s="8">
        <v>0</v>
      </c>
      <c r="M46" s="8">
        <f t="shared" si="26"/>
        <v>2025</v>
      </c>
      <c r="N46" s="21">
        <f t="shared" si="27"/>
        <v>1</v>
      </c>
      <c r="O46" s="8">
        <v>600</v>
      </c>
      <c r="P46" s="8">
        <v>0</v>
      </c>
      <c r="Q46" s="8">
        <f t="shared" si="28"/>
        <v>600</v>
      </c>
      <c r="R46" s="21">
        <f t="shared" si="29"/>
        <v>1</v>
      </c>
      <c r="S46" s="8">
        <v>4548.51</v>
      </c>
      <c r="T46" s="8"/>
      <c r="U46" s="8"/>
      <c r="V46" s="21"/>
      <c r="W46" s="8">
        <v>2776</v>
      </c>
      <c r="X46" s="8"/>
      <c r="Y46" s="8"/>
      <c r="Z46" s="21"/>
      <c r="AA46" s="8">
        <v>5543</v>
      </c>
      <c r="AB46" s="8"/>
      <c r="AC46" s="8"/>
      <c r="AD46" s="21"/>
      <c r="AE46" s="8">
        <v>227582.7</v>
      </c>
      <c r="AF46" s="8"/>
      <c r="AG46" s="8"/>
      <c r="AH46" s="21"/>
      <c r="AI46" s="8">
        <v>0</v>
      </c>
      <c r="AJ46" s="8"/>
      <c r="AK46" s="8"/>
      <c r="AL46" s="21"/>
      <c r="AM46" s="8">
        <v>7.66</v>
      </c>
      <c r="AN46" s="8"/>
      <c r="AO46" s="8"/>
      <c r="AP46" s="21"/>
      <c r="AQ46" s="8">
        <f t="shared" si="23"/>
        <v>248890.87</v>
      </c>
      <c r="AR46" s="8">
        <f t="shared" si="30"/>
        <v>232500</v>
      </c>
      <c r="AS46" s="8">
        <f t="shared" si="31"/>
        <v>16390.87</v>
      </c>
      <c r="AT46" s="21">
        <f t="shared" si="32"/>
        <v>1.0705</v>
      </c>
    </row>
    <row r="47" spans="1:46" x14ac:dyDescent="0.25">
      <c r="A47" s="2"/>
      <c r="B47" s="2"/>
      <c r="C47" s="2"/>
      <c r="D47" s="2"/>
      <c r="E47" s="2" t="s">
        <v>147</v>
      </c>
      <c r="F47" s="2"/>
      <c r="G47" s="8">
        <v>0</v>
      </c>
      <c r="H47" s="8">
        <v>40000</v>
      </c>
      <c r="I47" s="8">
        <f t="shared" si="24"/>
        <v>-40000</v>
      </c>
      <c r="J47" s="21">
        <f t="shared" si="25"/>
        <v>0</v>
      </c>
      <c r="K47" s="8">
        <v>0</v>
      </c>
      <c r="L47" s="8">
        <v>0</v>
      </c>
      <c r="M47" s="8">
        <f t="shared" si="26"/>
        <v>0</v>
      </c>
      <c r="N47" s="21">
        <f t="shared" si="27"/>
        <v>0</v>
      </c>
      <c r="O47" s="8">
        <v>0</v>
      </c>
      <c r="P47" s="8">
        <v>0</v>
      </c>
      <c r="Q47" s="8">
        <f t="shared" si="28"/>
        <v>0</v>
      </c>
      <c r="R47" s="21">
        <f t="shared" si="29"/>
        <v>0</v>
      </c>
      <c r="S47" s="8">
        <v>0</v>
      </c>
      <c r="T47" s="8"/>
      <c r="U47" s="8"/>
      <c r="V47" s="21"/>
      <c r="W47" s="8">
        <v>0</v>
      </c>
      <c r="X47" s="8"/>
      <c r="Y47" s="8"/>
      <c r="Z47" s="21"/>
      <c r="AA47" s="8">
        <v>1799</v>
      </c>
      <c r="AB47" s="8"/>
      <c r="AC47" s="8"/>
      <c r="AD47" s="21"/>
      <c r="AE47" s="8">
        <v>599</v>
      </c>
      <c r="AF47" s="8"/>
      <c r="AG47" s="8"/>
      <c r="AH47" s="21"/>
      <c r="AI47" s="8">
        <v>750</v>
      </c>
      <c r="AJ47" s="8"/>
      <c r="AK47" s="8"/>
      <c r="AL47" s="21"/>
      <c r="AM47" s="8">
        <v>0</v>
      </c>
      <c r="AN47" s="8"/>
      <c r="AO47" s="8"/>
      <c r="AP47" s="21"/>
      <c r="AQ47" s="8">
        <f t="shared" si="23"/>
        <v>3148</v>
      </c>
      <c r="AR47" s="8">
        <f t="shared" si="30"/>
        <v>40000</v>
      </c>
      <c r="AS47" s="8">
        <f t="shared" si="31"/>
        <v>-36852</v>
      </c>
      <c r="AT47" s="21">
        <f t="shared" si="32"/>
        <v>7.8700000000000006E-2</v>
      </c>
    </row>
    <row r="48" spans="1:46" x14ac:dyDescent="0.25">
      <c r="A48" s="2"/>
      <c r="B48" s="2"/>
      <c r="C48" s="2"/>
      <c r="D48" s="2"/>
      <c r="E48" s="2" t="s">
        <v>91</v>
      </c>
      <c r="F48" s="2"/>
      <c r="G48" s="8">
        <v>0</v>
      </c>
      <c r="H48" s="8">
        <v>1000</v>
      </c>
      <c r="I48" s="8">
        <f t="shared" si="24"/>
        <v>-1000</v>
      </c>
      <c r="J48" s="21">
        <f t="shared" si="25"/>
        <v>0</v>
      </c>
      <c r="K48" s="8">
        <v>0</v>
      </c>
      <c r="L48" s="8">
        <v>0</v>
      </c>
      <c r="M48" s="8">
        <f t="shared" si="26"/>
        <v>0</v>
      </c>
      <c r="N48" s="21">
        <f t="shared" si="27"/>
        <v>0</v>
      </c>
      <c r="O48" s="8">
        <v>0</v>
      </c>
      <c r="P48" s="8">
        <v>0</v>
      </c>
      <c r="Q48" s="8">
        <f t="shared" si="28"/>
        <v>0</v>
      </c>
      <c r="R48" s="21">
        <f t="shared" si="29"/>
        <v>0</v>
      </c>
      <c r="S48" s="8">
        <v>0</v>
      </c>
      <c r="T48" s="8"/>
      <c r="U48" s="8"/>
      <c r="V48" s="21"/>
      <c r="W48" s="8">
        <v>0</v>
      </c>
      <c r="X48" s="8"/>
      <c r="Y48" s="8"/>
      <c r="Z48" s="21"/>
      <c r="AA48" s="8">
        <v>0</v>
      </c>
      <c r="AB48" s="8"/>
      <c r="AC48" s="8"/>
      <c r="AD48" s="21"/>
      <c r="AE48" s="8">
        <v>43.24</v>
      </c>
      <c r="AF48" s="8"/>
      <c r="AG48" s="8"/>
      <c r="AH48" s="21"/>
      <c r="AI48" s="8">
        <v>987.61</v>
      </c>
      <c r="AJ48" s="8"/>
      <c r="AK48" s="8"/>
      <c r="AL48" s="21"/>
      <c r="AM48" s="8">
        <v>2059.75</v>
      </c>
      <c r="AN48" s="8"/>
      <c r="AO48" s="8"/>
      <c r="AP48" s="21"/>
      <c r="AQ48" s="8">
        <f t="shared" si="23"/>
        <v>3090.6</v>
      </c>
      <c r="AR48" s="8">
        <f t="shared" si="30"/>
        <v>1000</v>
      </c>
      <c r="AS48" s="8">
        <f t="shared" si="31"/>
        <v>2090.6</v>
      </c>
      <c r="AT48" s="21">
        <f t="shared" si="32"/>
        <v>3.0905999999999998</v>
      </c>
    </row>
    <row r="49" spans="1:46" x14ac:dyDescent="0.25">
      <c r="A49" s="2"/>
      <c r="B49" s="2"/>
      <c r="C49" s="2"/>
      <c r="D49" s="2"/>
      <c r="E49" s="2" t="s">
        <v>148</v>
      </c>
      <c r="F49" s="2"/>
      <c r="G49" s="8">
        <v>0</v>
      </c>
      <c r="H49" s="8">
        <v>500</v>
      </c>
      <c r="I49" s="8">
        <f t="shared" si="24"/>
        <v>-500</v>
      </c>
      <c r="J49" s="21">
        <f t="shared" si="25"/>
        <v>0</v>
      </c>
      <c r="K49" s="8">
        <v>0</v>
      </c>
      <c r="L49" s="8">
        <v>0</v>
      </c>
      <c r="M49" s="8">
        <f t="shared" si="26"/>
        <v>0</v>
      </c>
      <c r="N49" s="21">
        <f t="shared" si="27"/>
        <v>0</v>
      </c>
      <c r="O49" s="8">
        <v>0</v>
      </c>
      <c r="P49" s="8">
        <v>0</v>
      </c>
      <c r="Q49" s="8">
        <f t="shared" si="28"/>
        <v>0</v>
      </c>
      <c r="R49" s="21">
        <f t="shared" si="29"/>
        <v>0</v>
      </c>
      <c r="S49" s="8">
        <v>0</v>
      </c>
      <c r="T49" s="8"/>
      <c r="U49" s="8"/>
      <c r="V49" s="21"/>
      <c r="W49" s="8">
        <v>0</v>
      </c>
      <c r="X49" s="8"/>
      <c r="Y49" s="8"/>
      <c r="Z49" s="21"/>
      <c r="AA49" s="8">
        <v>0</v>
      </c>
      <c r="AB49" s="8"/>
      <c r="AC49" s="8"/>
      <c r="AD49" s="21"/>
      <c r="AE49" s="8">
        <v>84.84</v>
      </c>
      <c r="AF49" s="8"/>
      <c r="AG49" s="8"/>
      <c r="AH49" s="21"/>
      <c r="AI49" s="8">
        <v>0</v>
      </c>
      <c r="AJ49" s="8"/>
      <c r="AK49" s="8"/>
      <c r="AL49" s="21"/>
      <c r="AM49" s="8">
        <v>0</v>
      </c>
      <c r="AN49" s="8"/>
      <c r="AO49" s="8"/>
      <c r="AP49" s="21"/>
      <c r="AQ49" s="8">
        <f t="shared" si="23"/>
        <v>84.84</v>
      </c>
      <c r="AR49" s="8">
        <f t="shared" si="30"/>
        <v>500</v>
      </c>
      <c r="AS49" s="8">
        <f t="shared" si="31"/>
        <v>-415.16</v>
      </c>
      <c r="AT49" s="21">
        <f t="shared" si="32"/>
        <v>0.16968</v>
      </c>
    </row>
    <row r="50" spans="1:46" x14ac:dyDescent="0.25">
      <c r="A50" s="2"/>
      <c r="B50" s="2"/>
      <c r="C50" s="2"/>
      <c r="D50" s="2"/>
      <c r="E50" s="2" t="s">
        <v>149</v>
      </c>
      <c r="F50" s="2"/>
      <c r="G50" s="8">
        <v>0</v>
      </c>
      <c r="H50" s="8">
        <v>8500</v>
      </c>
      <c r="I50" s="8">
        <f t="shared" si="24"/>
        <v>-8500</v>
      </c>
      <c r="J50" s="21">
        <f t="shared" si="25"/>
        <v>0</v>
      </c>
      <c r="K50" s="8">
        <v>0</v>
      </c>
      <c r="L50" s="8">
        <v>0</v>
      </c>
      <c r="M50" s="8">
        <f t="shared" si="26"/>
        <v>0</v>
      </c>
      <c r="N50" s="21">
        <f t="shared" si="27"/>
        <v>0</v>
      </c>
      <c r="O50" s="8">
        <v>0</v>
      </c>
      <c r="P50" s="8">
        <v>0</v>
      </c>
      <c r="Q50" s="8">
        <f t="shared" si="28"/>
        <v>0</v>
      </c>
      <c r="R50" s="21">
        <f t="shared" si="29"/>
        <v>0</v>
      </c>
      <c r="S50" s="8">
        <v>0</v>
      </c>
      <c r="T50" s="8"/>
      <c r="U50" s="8"/>
      <c r="V50" s="21"/>
      <c r="W50" s="8">
        <v>0</v>
      </c>
      <c r="X50" s="8"/>
      <c r="Y50" s="8"/>
      <c r="Z50" s="21"/>
      <c r="AA50" s="8">
        <v>0</v>
      </c>
      <c r="AB50" s="8"/>
      <c r="AC50" s="8"/>
      <c r="AD50" s="21"/>
      <c r="AE50" s="8">
        <v>0</v>
      </c>
      <c r="AF50" s="8"/>
      <c r="AG50" s="8"/>
      <c r="AH50" s="21"/>
      <c r="AI50" s="8">
        <v>0</v>
      </c>
      <c r="AJ50" s="8"/>
      <c r="AK50" s="8"/>
      <c r="AL50" s="21"/>
      <c r="AM50" s="8">
        <v>0</v>
      </c>
      <c r="AN50" s="8"/>
      <c r="AO50" s="8"/>
      <c r="AP50" s="21"/>
      <c r="AQ50" s="8">
        <f t="shared" si="23"/>
        <v>0</v>
      </c>
      <c r="AR50" s="8">
        <f t="shared" si="30"/>
        <v>8500</v>
      </c>
      <c r="AS50" s="8">
        <f t="shared" si="31"/>
        <v>-8500</v>
      </c>
      <c r="AT50" s="21">
        <f t="shared" si="32"/>
        <v>0</v>
      </c>
    </row>
    <row r="51" spans="1:46" x14ac:dyDescent="0.25">
      <c r="A51" s="2"/>
      <c r="B51" s="2"/>
      <c r="C51" s="2"/>
      <c r="D51" s="2"/>
      <c r="E51" s="2" t="s">
        <v>150</v>
      </c>
      <c r="F51" s="2"/>
      <c r="G51" s="8">
        <v>0</v>
      </c>
      <c r="H51" s="8">
        <v>25000</v>
      </c>
      <c r="I51" s="8">
        <f t="shared" si="24"/>
        <v>-25000</v>
      </c>
      <c r="J51" s="21">
        <f t="shared" si="25"/>
        <v>0</v>
      </c>
      <c r="K51" s="8">
        <v>0</v>
      </c>
      <c r="L51" s="8">
        <v>0</v>
      </c>
      <c r="M51" s="8">
        <f t="shared" si="26"/>
        <v>0</v>
      </c>
      <c r="N51" s="21">
        <f t="shared" si="27"/>
        <v>0</v>
      </c>
      <c r="O51" s="8">
        <v>0</v>
      </c>
      <c r="P51" s="8">
        <v>0</v>
      </c>
      <c r="Q51" s="8">
        <f t="shared" si="28"/>
        <v>0</v>
      </c>
      <c r="R51" s="21">
        <f t="shared" si="29"/>
        <v>0</v>
      </c>
      <c r="S51" s="8">
        <v>0</v>
      </c>
      <c r="T51" s="8"/>
      <c r="U51" s="8"/>
      <c r="V51" s="21"/>
      <c r="W51" s="8">
        <v>0</v>
      </c>
      <c r="X51" s="8"/>
      <c r="Y51" s="8"/>
      <c r="Z51" s="21"/>
      <c r="AA51" s="8">
        <v>0</v>
      </c>
      <c r="AB51" s="8"/>
      <c r="AC51" s="8"/>
      <c r="AD51" s="21"/>
      <c r="AE51" s="8">
        <v>0</v>
      </c>
      <c r="AF51" s="8"/>
      <c r="AG51" s="8"/>
      <c r="AH51" s="21"/>
      <c r="AI51" s="8">
        <v>0</v>
      </c>
      <c r="AJ51" s="8"/>
      <c r="AK51" s="8"/>
      <c r="AL51" s="21"/>
      <c r="AM51" s="8">
        <v>0</v>
      </c>
      <c r="AN51" s="8"/>
      <c r="AO51" s="8"/>
      <c r="AP51" s="21"/>
      <c r="AQ51" s="8">
        <f t="shared" si="23"/>
        <v>0</v>
      </c>
      <c r="AR51" s="8">
        <f t="shared" si="30"/>
        <v>25000</v>
      </c>
      <c r="AS51" s="8">
        <f t="shared" si="31"/>
        <v>-25000</v>
      </c>
      <c r="AT51" s="21">
        <f t="shared" si="32"/>
        <v>0</v>
      </c>
    </row>
    <row r="52" spans="1:46" x14ac:dyDescent="0.25">
      <c r="A52" s="2"/>
      <c r="B52" s="2"/>
      <c r="C52" s="2"/>
      <c r="D52" s="2"/>
      <c r="E52" s="2" t="s">
        <v>92</v>
      </c>
      <c r="F52" s="2"/>
      <c r="G52" s="8">
        <v>0</v>
      </c>
      <c r="H52" s="8">
        <v>5000</v>
      </c>
      <c r="I52" s="8">
        <f t="shared" si="24"/>
        <v>-5000</v>
      </c>
      <c r="J52" s="21">
        <f t="shared" si="25"/>
        <v>0</v>
      </c>
      <c r="K52" s="8">
        <v>0</v>
      </c>
      <c r="L52" s="8">
        <v>0</v>
      </c>
      <c r="M52" s="8">
        <f t="shared" si="26"/>
        <v>0</v>
      </c>
      <c r="N52" s="21">
        <f t="shared" si="27"/>
        <v>0</v>
      </c>
      <c r="O52" s="8">
        <v>0</v>
      </c>
      <c r="P52" s="8">
        <v>0</v>
      </c>
      <c r="Q52" s="8">
        <f t="shared" si="28"/>
        <v>0</v>
      </c>
      <c r="R52" s="21">
        <f t="shared" si="29"/>
        <v>0</v>
      </c>
      <c r="S52" s="8">
        <v>0</v>
      </c>
      <c r="T52" s="8"/>
      <c r="U52" s="8"/>
      <c r="V52" s="21"/>
      <c r="W52" s="8">
        <v>0</v>
      </c>
      <c r="X52" s="8"/>
      <c r="Y52" s="8"/>
      <c r="Z52" s="21"/>
      <c r="AA52" s="8">
        <v>102.54</v>
      </c>
      <c r="AB52" s="8"/>
      <c r="AC52" s="8"/>
      <c r="AD52" s="21"/>
      <c r="AE52" s="8">
        <v>0</v>
      </c>
      <c r="AF52" s="8"/>
      <c r="AG52" s="8"/>
      <c r="AH52" s="21"/>
      <c r="AI52" s="8">
        <v>27.54</v>
      </c>
      <c r="AJ52" s="8"/>
      <c r="AK52" s="8"/>
      <c r="AL52" s="21"/>
      <c r="AM52" s="8">
        <v>13</v>
      </c>
      <c r="AN52" s="8"/>
      <c r="AO52" s="8"/>
      <c r="AP52" s="21"/>
      <c r="AQ52" s="8">
        <f t="shared" si="23"/>
        <v>143.08000000000001</v>
      </c>
      <c r="AR52" s="8">
        <f t="shared" si="30"/>
        <v>5000</v>
      </c>
      <c r="AS52" s="8">
        <f t="shared" si="31"/>
        <v>-4856.92</v>
      </c>
      <c r="AT52" s="21">
        <f t="shared" si="32"/>
        <v>2.862E-2</v>
      </c>
    </row>
    <row r="53" spans="1:46" x14ac:dyDescent="0.25">
      <c r="A53" s="2"/>
      <c r="B53" s="2"/>
      <c r="C53" s="2"/>
      <c r="D53" s="2"/>
      <c r="E53" s="2" t="s">
        <v>151</v>
      </c>
      <c r="F53" s="2"/>
      <c r="G53" s="8">
        <v>0</v>
      </c>
      <c r="H53" s="8">
        <v>3000</v>
      </c>
      <c r="I53" s="8">
        <f t="shared" si="24"/>
        <v>-3000</v>
      </c>
      <c r="J53" s="21">
        <f t="shared" si="25"/>
        <v>0</v>
      </c>
      <c r="K53" s="8">
        <v>0</v>
      </c>
      <c r="L53" s="8">
        <v>0</v>
      </c>
      <c r="M53" s="8">
        <f t="shared" si="26"/>
        <v>0</v>
      </c>
      <c r="N53" s="21">
        <f t="shared" si="27"/>
        <v>0</v>
      </c>
      <c r="O53" s="8">
        <v>1605</v>
      </c>
      <c r="P53" s="8">
        <v>0</v>
      </c>
      <c r="Q53" s="8">
        <f t="shared" si="28"/>
        <v>1605</v>
      </c>
      <c r="R53" s="21">
        <f t="shared" si="29"/>
        <v>1</v>
      </c>
      <c r="S53" s="8">
        <v>0</v>
      </c>
      <c r="T53" s="8">
        <v>0</v>
      </c>
      <c r="U53" s="8">
        <f>ROUND((S53-T53),5)</f>
        <v>0</v>
      </c>
      <c r="V53" s="21">
        <f>ROUND(IF(T53=0, IF(S53=0, 0, 1), S53/T53),5)</f>
        <v>0</v>
      </c>
      <c r="W53" s="8">
        <v>0</v>
      </c>
      <c r="X53" s="8">
        <v>0</v>
      </c>
      <c r="Y53" s="8">
        <f>ROUND((W53-X53),5)</f>
        <v>0</v>
      </c>
      <c r="Z53" s="21">
        <f>ROUND(IF(X53=0, IF(W53=0, 0, 1), W53/X53),5)</f>
        <v>0</v>
      </c>
      <c r="AA53" s="8">
        <v>0</v>
      </c>
      <c r="AB53" s="8">
        <v>0</v>
      </c>
      <c r="AC53" s="8">
        <f>ROUND((AA53-AB53),5)</f>
        <v>0</v>
      </c>
      <c r="AD53" s="21">
        <f>ROUND(IF(AB53=0, IF(AA53=0, 0, 1), AA53/AB53),5)</f>
        <v>0</v>
      </c>
      <c r="AE53" s="8">
        <v>0</v>
      </c>
      <c r="AF53" s="8">
        <v>0</v>
      </c>
      <c r="AG53" s="8">
        <f>ROUND((AE53-AF53),5)</f>
        <v>0</v>
      </c>
      <c r="AH53" s="21">
        <f>ROUND(IF(AF53=0, IF(AE53=0, 0, 1), AE53/AF53),5)</f>
        <v>0</v>
      </c>
      <c r="AI53" s="8">
        <v>597.54</v>
      </c>
      <c r="AJ53" s="8">
        <v>0</v>
      </c>
      <c r="AK53" s="8">
        <f>ROUND((AI53-AJ53),5)</f>
        <v>597.54</v>
      </c>
      <c r="AL53" s="21">
        <f>ROUND(IF(AJ53=0, IF(AI53=0, 0, 1), AI53/AJ53),5)</f>
        <v>1</v>
      </c>
      <c r="AM53" s="8">
        <v>0</v>
      </c>
      <c r="AN53" s="8">
        <v>0</v>
      </c>
      <c r="AO53" s="8">
        <f>ROUND((AM53-AN53),5)</f>
        <v>0</v>
      </c>
      <c r="AP53" s="21">
        <f>ROUND(IF(AN53=0, IF(AM53=0, 0, 1), AM53/AN53),5)</f>
        <v>0</v>
      </c>
      <c r="AQ53" s="8">
        <f t="shared" si="23"/>
        <v>2202.54</v>
      </c>
      <c r="AR53" s="8">
        <f t="shared" si="30"/>
        <v>3000</v>
      </c>
      <c r="AS53" s="8">
        <f t="shared" si="31"/>
        <v>-797.46</v>
      </c>
      <c r="AT53" s="21">
        <f t="shared" si="32"/>
        <v>0.73418000000000005</v>
      </c>
    </row>
    <row r="54" spans="1:46" x14ac:dyDescent="0.25">
      <c r="A54" s="2"/>
      <c r="B54" s="2"/>
      <c r="C54" s="2"/>
      <c r="D54" s="2"/>
      <c r="E54" s="2" t="s">
        <v>93</v>
      </c>
      <c r="F54" s="2"/>
      <c r="G54" s="8">
        <v>0</v>
      </c>
      <c r="H54" s="8">
        <v>0</v>
      </c>
      <c r="I54" s="8">
        <f t="shared" si="24"/>
        <v>0</v>
      </c>
      <c r="J54" s="21">
        <f t="shared" si="25"/>
        <v>0</v>
      </c>
      <c r="K54" s="8">
        <v>0</v>
      </c>
      <c r="L54" s="8">
        <v>0</v>
      </c>
      <c r="M54" s="8">
        <f t="shared" si="26"/>
        <v>0</v>
      </c>
      <c r="N54" s="21">
        <f t="shared" si="27"/>
        <v>0</v>
      </c>
      <c r="O54" s="8">
        <v>0</v>
      </c>
      <c r="P54" s="8">
        <v>0</v>
      </c>
      <c r="Q54" s="8">
        <f t="shared" si="28"/>
        <v>0</v>
      </c>
      <c r="R54" s="21">
        <f t="shared" si="29"/>
        <v>0</v>
      </c>
      <c r="S54" s="8">
        <v>0</v>
      </c>
      <c r="T54" s="8"/>
      <c r="U54" s="8"/>
      <c r="V54" s="21"/>
      <c r="W54" s="8">
        <v>0</v>
      </c>
      <c r="X54" s="8"/>
      <c r="Y54" s="8"/>
      <c r="Z54" s="21"/>
      <c r="AA54" s="8">
        <v>171</v>
      </c>
      <c r="AB54" s="8"/>
      <c r="AC54" s="8"/>
      <c r="AD54" s="21"/>
      <c r="AE54" s="8">
        <v>0</v>
      </c>
      <c r="AF54" s="8"/>
      <c r="AG54" s="8"/>
      <c r="AH54" s="21"/>
      <c r="AI54" s="8">
        <v>0</v>
      </c>
      <c r="AJ54" s="8"/>
      <c r="AK54" s="8"/>
      <c r="AL54" s="21"/>
      <c r="AM54" s="8">
        <v>48.63</v>
      </c>
      <c r="AN54" s="8"/>
      <c r="AO54" s="8"/>
      <c r="AP54" s="21"/>
      <c r="AQ54" s="8">
        <f t="shared" si="23"/>
        <v>219.63</v>
      </c>
      <c r="AR54" s="8">
        <f t="shared" si="30"/>
        <v>0</v>
      </c>
      <c r="AS54" s="8">
        <f t="shared" si="31"/>
        <v>219.63</v>
      </c>
      <c r="AT54" s="21">
        <f t="shared" si="32"/>
        <v>1</v>
      </c>
    </row>
    <row r="55" spans="1:46" x14ac:dyDescent="0.25">
      <c r="A55" s="2"/>
      <c r="B55" s="2"/>
      <c r="C55" s="2"/>
      <c r="D55" s="2"/>
      <c r="E55" s="2" t="s">
        <v>152</v>
      </c>
      <c r="F55" s="2"/>
      <c r="G55" s="8">
        <v>0</v>
      </c>
      <c r="H55" s="8">
        <v>2880</v>
      </c>
      <c r="I55" s="8">
        <f t="shared" si="24"/>
        <v>-2880</v>
      </c>
      <c r="J55" s="21">
        <f t="shared" si="25"/>
        <v>0</v>
      </c>
      <c r="K55" s="8">
        <v>0</v>
      </c>
      <c r="L55" s="8">
        <v>0</v>
      </c>
      <c r="M55" s="8">
        <f t="shared" si="26"/>
        <v>0</v>
      </c>
      <c r="N55" s="21">
        <f t="shared" si="27"/>
        <v>0</v>
      </c>
      <c r="O55" s="8">
        <v>0</v>
      </c>
      <c r="P55" s="8">
        <v>0</v>
      </c>
      <c r="Q55" s="8">
        <f t="shared" si="28"/>
        <v>0</v>
      </c>
      <c r="R55" s="21">
        <f t="shared" si="29"/>
        <v>0</v>
      </c>
      <c r="S55" s="8">
        <v>0</v>
      </c>
      <c r="T55" s="8">
        <v>0</v>
      </c>
      <c r="U55" s="8">
        <f t="shared" ref="U55:U65" si="33">ROUND((S55-T55),5)</f>
        <v>0</v>
      </c>
      <c r="V55" s="21">
        <f t="shared" ref="V55:V65" si="34">ROUND(IF(T55=0, IF(S55=0, 0, 1), S55/T55),5)</f>
        <v>0</v>
      </c>
      <c r="W55" s="8">
        <v>0</v>
      </c>
      <c r="X55" s="8">
        <v>0</v>
      </c>
      <c r="Y55" s="8">
        <f t="shared" ref="Y55:Y65" si="35">ROUND((W55-X55),5)</f>
        <v>0</v>
      </c>
      <c r="Z55" s="21">
        <f t="shared" ref="Z55:Z65" si="36">ROUND(IF(X55=0, IF(W55=0, 0, 1), W55/X55),5)</f>
        <v>0</v>
      </c>
      <c r="AA55" s="8">
        <v>0</v>
      </c>
      <c r="AB55" s="8">
        <v>0</v>
      </c>
      <c r="AC55" s="8">
        <f t="shared" ref="AC55:AC65" si="37">ROUND((AA55-AB55),5)</f>
        <v>0</v>
      </c>
      <c r="AD55" s="21">
        <f t="shared" ref="AD55:AD65" si="38">ROUND(IF(AB55=0, IF(AA55=0, 0, 1), AA55/AB55),5)</f>
        <v>0</v>
      </c>
      <c r="AE55" s="8">
        <v>877.01</v>
      </c>
      <c r="AF55" s="8">
        <v>0</v>
      </c>
      <c r="AG55" s="8">
        <f t="shared" ref="AG55:AG65" si="39">ROUND((AE55-AF55),5)</f>
        <v>877.01</v>
      </c>
      <c r="AH55" s="21">
        <f t="shared" ref="AH55:AH65" si="40">ROUND(IF(AF55=0, IF(AE55=0, 0, 1), AE55/AF55),5)</f>
        <v>1</v>
      </c>
      <c r="AI55" s="8">
        <v>-3147.68</v>
      </c>
      <c r="AJ55" s="8">
        <v>0</v>
      </c>
      <c r="AK55" s="8">
        <f t="shared" ref="AK55:AK65" si="41">ROUND((AI55-AJ55),5)</f>
        <v>-3147.68</v>
      </c>
      <c r="AL55" s="21">
        <f t="shared" ref="AL55:AL65" si="42">ROUND(IF(AJ55=0, IF(AI55=0, 0, 1), AI55/AJ55),5)</f>
        <v>1</v>
      </c>
      <c r="AM55" s="8">
        <v>0</v>
      </c>
      <c r="AN55" s="8">
        <v>0</v>
      </c>
      <c r="AO55" s="8">
        <f t="shared" ref="AO55:AO65" si="43">ROUND((AM55-AN55),5)</f>
        <v>0</v>
      </c>
      <c r="AP55" s="21">
        <f t="shared" ref="AP55:AP65" si="44">ROUND(IF(AN55=0, IF(AM55=0, 0, 1), AM55/AN55),5)</f>
        <v>0</v>
      </c>
      <c r="AQ55" s="8">
        <f t="shared" si="23"/>
        <v>-2270.67</v>
      </c>
      <c r="AR55" s="8">
        <f t="shared" si="30"/>
        <v>2880</v>
      </c>
      <c r="AS55" s="8">
        <f t="shared" si="31"/>
        <v>-5150.67</v>
      </c>
      <c r="AT55" s="21">
        <f t="shared" si="32"/>
        <v>-0.78842999999999996</v>
      </c>
    </row>
    <row r="56" spans="1:46" x14ac:dyDescent="0.25">
      <c r="A56" s="2"/>
      <c r="B56" s="2"/>
      <c r="C56" s="2"/>
      <c r="D56" s="2"/>
      <c r="E56" s="2" t="s">
        <v>153</v>
      </c>
      <c r="F56" s="2"/>
      <c r="G56" s="8">
        <v>0</v>
      </c>
      <c r="H56" s="8">
        <v>300000</v>
      </c>
      <c r="I56" s="8">
        <f t="shared" si="24"/>
        <v>-300000</v>
      </c>
      <c r="J56" s="21">
        <f t="shared" si="25"/>
        <v>0</v>
      </c>
      <c r="K56" s="8">
        <v>0</v>
      </c>
      <c r="L56" s="8">
        <v>0</v>
      </c>
      <c r="M56" s="8">
        <f t="shared" si="26"/>
        <v>0</v>
      </c>
      <c r="N56" s="21">
        <f t="shared" si="27"/>
        <v>0</v>
      </c>
      <c r="O56" s="8">
        <v>0</v>
      </c>
      <c r="P56" s="8">
        <v>0</v>
      </c>
      <c r="Q56" s="8">
        <f t="shared" si="28"/>
        <v>0</v>
      </c>
      <c r="R56" s="21">
        <f t="shared" si="29"/>
        <v>0</v>
      </c>
      <c r="S56" s="8">
        <v>0</v>
      </c>
      <c r="T56" s="8">
        <v>0</v>
      </c>
      <c r="U56" s="8">
        <f t="shared" si="33"/>
        <v>0</v>
      </c>
      <c r="V56" s="21">
        <f t="shared" si="34"/>
        <v>0</v>
      </c>
      <c r="W56" s="8">
        <v>0</v>
      </c>
      <c r="X56" s="8">
        <v>0</v>
      </c>
      <c r="Y56" s="8">
        <f t="shared" si="35"/>
        <v>0</v>
      </c>
      <c r="Z56" s="21">
        <f t="shared" si="36"/>
        <v>0</v>
      </c>
      <c r="AA56" s="8">
        <v>0</v>
      </c>
      <c r="AB56" s="8">
        <v>0</v>
      </c>
      <c r="AC56" s="8">
        <f t="shared" si="37"/>
        <v>0</v>
      </c>
      <c r="AD56" s="21">
        <f t="shared" si="38"/>
        <v>0</v>
      </c>
      <c r="AE56" s="8">
        <v>0</v>
      </c>
      <c r="AF56" s="8">
        <v>0</v>
      </c>
      <c r="AG56" s="8">
        <f t="shared" si="39"/>
        <v>0</v>
      </c>
      <c r="AH56" s="21">
        <f t="shared" si="40"/>
        <v>0</v>
      </c>
      <c r="AI56" s="8">
        <v>0</v>
      </c>
      <c r="AJ56" s="8">
        <v>0</v>
      </c>
      <c r="AK56" s="8">
        <f t="shared" si="41"/>
        <v>0</v>
      </c>
      <c r="AL56" s="21">
        <f t="shared" si="42"/>
        <v>0</v>
      </c>
      <c r="AM56" s="8">
        <v>0</v>
      </c>
      <c r="AN56" s="8">
        <v>0</v>
      </c>
      <c r="AO56" s="8">
        <f t="shared" si="43"/>
        <v>0</v>
      </c>
      <c r="AP56" s="21">
        <f t="shared" si="44"/>
        <v>0</v>
      </c>
      <c r="AQ56" s="8">
        <f t="shared" si="23"/>
        <v>0</v>
      </c>
      <c r="AR56" s="8">
        <f t="shared" si="30"/>
        <v>300000</v>
      </c>
      <c r="AS56" s="8">
        <f t="shared" si="31"/>
        <v>-300000</v>
      </c>
      <c r="AT56" s="21">
        <f t="shared" si="32"/>
        <v>0</v>
      </c>
    </row>
    <row r="57" spans="1:46" x14ac:dyDescent="0.25">
      <c r="A57" s="2"/>
      <c r="B57" s="2"/>
      <c r="C57" s="2"/>
      <c r="D57" s="2"/>
      <c r="E57" s="2" t="s">
        <v>94</v>
      </c>
      <c r="F57" s="2"/>
      <c r="G57" s="8">
        <v>31.67</v>
      </c>
      <c r="H57" s="8">
        <v>5000</v>
      </c>
      <c r="I57" s="8">
        <f t="shared" si="24"/>
        <v>-4968.33</v>
      </c>
      <c r="J57" s="21">
        <f t="shared" si="25"/>
        <v>6.3299999999999997E-3</v>
      </c>
      <c r="K57" s="8">
        <v>0</v>
      </c>
      <c r="L57" s="8">
        <v>0</v>
      </c>
      <c r="M57" s="8">
        <f t="shared" si="26"/>
        <v>0</v>
      </c>
      <c r="N57" s="21">
        <f t="shared" si="27"/>
        <v>0</v>
      </c>
      <c r="O57" s="8">
        <v>333.24</v>
      </c>
      <c r="P57" s="8">
        <v>0</v>
      </c>
      <c r="Q57" s="8">
        <f t="shared" si="28"/>
        <v>333.24</v>
      </c>
      <c r="R57" s="21">
        <f t="shared" si="29"/>
        <v>1</v>
      </c>
      <c r="S57" s="8">
        <v>978.16</v>
      </c>
      <c r="T57" s="8">
        <v>0</v>
      </c>
      <c r="U57" s="8">
        <f t="shared" si="33"/>
        <v>978.16</v>
      </c>
      <c r="V57" s="21">
        <f t="shared" si="34"/>
        <v>1</v>
      </c>
      <c r="W57" s="8">
        <v>0</v>
      </c>
      <c r="X57" s="8">
        <v>0</v>
      </c>
      <c r="Y57" s="8">
        <f t="shared" si="35"/>
        <v>0</v>
      </c>
      <c r="Z57" s="21">
        <f t="shared" si="36"/>
        <v>0</v>
      </c>
      <c r="AA57" s="8">
        <v>165.72</v>
      </c>
      <c r="AB57" s="8">
        <v>0</v>
      </c>
      <c r="AC57" s="8">
        <f t="shared" si="37"/>
        <v>165.72</v>
      </c>
      <c r="AD57" s="21">
        <f t="shared" si="38"/>
        <v>1</v>
      </c>
      <c r="AE57" s="8">
        <v>0</v>
      </c>
      <c r="AF57" s="8">
        <v>0</v>
      </c>
      <c r="AG57" s="8">
        <f t="shared" si="39"/>
        <v>0</v>
      </c>
      <c r="AH57" s="21">
        <f t="shared" si="40"/>
        <v>0</v>
      </c>
      <c r="AI57" s="8">
        <v>136.81</v>
      </c>
      <c r="AJ57" s="8">
        <v>0</v>
      </c>
      <c r="AK57" s="8">
        <f t="shared" si="41"/>
        <v>136.81</v>
      </c>
      <c r="AL57" s="21">
        <f t="shared" si="42"/>
        <v>1</v>
      </c>
      <c r="AM57" s="8">
        <v>66.39</v>
      </c>
      <c r="AN57" s="8">
        <v>0</v>
      </c>
      <c r="AO57" s="8">
        <f t="shared" si="43"/>
        <v>66.39</v>
      </c>
      <c r="AP57" s="21">
        <f t="shared" si="44"/>
        <v>1</v>
      </c>
      <c r="AQ57" s="8">
        <f t="shared" si="23"/>
        <v>1711.99</v>
      </c>
      <c r="AR57" s="8">
        <f t="shared" si="30"/>
        <v>5000</v>
      </c>
      <c r="AS57" s="8">
        <f t="shared" si="31"/>
        <v>-3288.01</v>
      </c>
      <c r="AT57" s="21">
        <f t="shared" si="32"/>
        <v>0.34239999999999998</v>
      </c>
    </row>
    <row r="58" spans="1:46" x14ac:dyDescent="0.25">
      <c r="A58" s="2"/>
      <c r="B58" s="2"/>
      <c r="C58" s="2"/>
      <c r="D58" s="2"/>
      <c r="E58" s="2" t="s">
        <v>95</v>
      </c>
      <c r="F58" s="2"/>
      <c r="G58" s="8">
        <v>47.51</v>
      </c>
      <c r="H58" s="8">
        <v>2500</v>
      </c>
      <c r="I58" s="8">
        <f t="shared" si="24"/>
        <v>-2452.4899999999998</v>
      </c>
      <c r="J58" s="21">
        <f t="shared" si="25"/>
        <v>1.9E-2</v>
      </c>
      <c r="K58" s="8">
        <v>0</v>
      </c>
      <c r="L58" s="8">
        <v>0</v>
      </c>
      <c r="M58" s="8">
        <f t="shared" si="26"/>
        <v>0</v>
      </c>
      <c r="N58" s="21">
        <f t="shared" si="27"/>
        <v>0</v>
      </c>
      <c r="O58" s="8">
        <v>405.82</v>
      </c>
      <c r="P58" s="8">
        <v>0</v>
      </c>
      <c r="Q58" s="8">
        <f t="shared" si="28"/>
        <v>405.82</v>
      </c>
      <c r="R58" s="21">
        <f t="shared" si="29"/>
        <v>1</v>
      </c>
      <c r="S58" s="8">
        <v>29.55</v>
      </c>
      <c r="T58" s="8">
        <v>0</v>
      </c>
      <c r="U58" s="8">
        <f t="shared" si="33"/>
        <v>29.55</v>
      </c>
      <c r="V58" s="21">
        <f t="shared" si="34"/>
        <v>1</v>
      </c>
      <c r="W58" s="8">
        <v>0</v>
      </c>
      <c r="X58" s="8">
        <v>0</v>
      </c>
      <c r="Y58" s="8">
        <f t="shared" si="35"/>
        <v>0</v>
      </c>
      <c r="Z58" s="21">
        <f t="shared" si="36"/>
        <v>0</v>
      </c>
      <c r="AA58" s="8">
        <v>19.239999999999998</v>
      </c>
      <c r="AB58" s="8">
        <v>0</v>
      </c>
      <c r="AC58" s="8">
        <f t="shared" si="37"/>
        <v>19.239999999999998</v>
      </c>
      <c r="AD58" s="21">
        <f t="shared" si="38"/>
        <v>1</v>
      </c>
      <c r="AE58" s="8">
        <v>0</v>
      </c>
      <c r="AF58" s="8">
        <v>0</v>
      </c>
      <c r="AG58" s="8">
        <f t="shared" si="39"/>
        <v>0</v>
      </c>
      <c r="AH58" s="21">
        <f t="shared" si="40"/>
        <v>0</v>
      </c>
      <c r="AI58" s="8">
        <v>177.24</v>
      </c>
      <c r="AJ58" s="8">
        <v>0</v>
      </c>
      <c r="AK58" s="8">
        <f t="shared" si="41"/>
        <v>177.24</v>
      </c>
      <c r="AL58" s="21">
        <f t="shared" si="42"/>
        <v>1</v>
      </c>
      <c r="AM58" s="8">
        <v>46.8</v>
      </c>
      <c r="AN58" s="8">
        <v>0</v>
      </c>
      <c r="AO58" s="8">
        <f t="shared" si="43"/>
        <v>46.8</v>
      </c>
      <c r="AP58" s="21">
        <f t="shared" si="44"/>
        <v>1</v>
      </c>
      <c r="AQ58" s="8">
        <f t="shared" si="23"/>
        <v>726.16</v>
      </c>
      <c r="AR58" s="8">
        <f t="shared" si="30"/>
        <v>2500</v>
      </c>
      <c r="AS58" s="8">
        <f t="shared" si="31"/>
        <v>-1773.84</v>
      </c>
      <c r="AT58" s="21">
        <f t="shared" si="32"/>
        <v>0.29046</v>
      </c>
    </row>
    <row r="59" spans="1:46" x14ac:dyDescent="0.25">
      <c r="A59" s="2"/>
      <c r="B59" s="2"/>
      <c r="C59" s="2"/>
      <c r="D59" s="2"/>
      <c r="E59" s="2" t="s">
        <v>154</v>
      </c>
      <c r="F59" s="2"/>
      <c r="G59" s="8">
        <v>0</v>
      </c>
      <c r="H59" s="8">
        <v>2000</v>
      </c>
      <c r="I59" s="8">
        <f t="shared" si="24"/>
        <v>-2000</v>
      </c>
      <c r="J59" s="21">
        <f t="shared" si="25"/>
        <v>0</v>
      </c>
      <c r="K59" s="8">
        <v>0</v>
      </c>
      <c r="L59" s="8">
        <v>0</v>
      </c>
      <c r="M59" s="8">
        <f t="shared" si="26"/>
        <v>0</v>
      </c>
      <c r="N59" s="21">
        <f t="shared" si="27"/>
        <v>0</v>
      </c>
      <c r="O59" s="8">
        <v>0</v>
      </c>
      <c r="P59" s="8">
        <v>0</v>
      </c>
      <c r="Q59" s="8">
        <f t="shared" si="28"/>
        <v>0</v>
      </c>
      <c r="R59" s="21">
        <f t="shared" si="29"/>
        <v>0</v>
      </c>
      <c r="S59" s="8">
        <v>0</v>
      </c>
      <c r="T59" s="8">
        <v>0</v>
      </c>
      <c r="U59" s="8">
        <f t="shared" si="33"/>
        <v>0</v>
      </c>
      <c r="V59" s="21">
        <f t="shared" si="34"/>
        <v>0</v>
      </c>
      <c r="W59" s="8">
        <v>0</v>
      </c>
      <c r="X59" s="8">
        <v>0</v>
      </c>
      <c r="Y59" s="8">
        <f t="shared" si="35"/>
        <v>0</v>
      </c>
      <c r="Z59" s="21">
        <f t="shared" si="36"/>
        <v>0</v>
      </c>
      <c r="AA59" s="8">
        <v>0</v>
      </c>
      <c r="AB59" s="8">
        <v>0</v>
      </c>
      <c r="AC59" s="8">
        <f t="shared" si="37"/>
        <v>0</v>
      </c>
      <c r="AD59" s="21">
        <f t="shared" si="38"/>
        <v>0</v>
      </c>
      <c r="AE59" s="8">
        <v>27.45</v>
      </c>
      <c r="AF59" s="8">
        <v>0</v>
      </c>
      <c r="AG59" s="8">
        <f t="shared" si="39"/>
        <v>27.45</v>
      </c>
      <c r="AH59" s="21">
        <f t="shared" si="40"/>
        <v>1</v>
      </c>
      <c r="AI59" s="8">
        <v>0</v>
      </c>
      <c r="AJ59" s="8">
        <v>0</v>
      </c>
      <c r="AK59" s="8">
        <f t="shared" si="41"/>
        <v>0</v>
      </c>
      <c r="AL59" s="21">
        <f t="shared" si="42"/>
        <v>0</v>
      </c>
      <c r="AM59" s="8">
        <v>0</v>
      </c>
      <c r="AN59" s="8">
        <v>0</v>
      </c>
      <c r="AO59" s="8">
        <f t="shared" si="43"/>
        <v>0</v>
      </c>
      <c r="AP59" s="21">
        <f t="shared" si="44"/>
        <v>0</v>
      </c>
      <c r="AQ59" s="8">
        <f t="shared" si="23"/>
        <v>27.45</v>
      </c>
      <c r="AR59" s="8">
        <f t="shared" si="30"/>
        <v>2000</v>
      </c>
      <c r="AS59" s="8">
        <f t="shared" si="31"/>
        <v>-1972.55</v>
      </c>
      <c r="AT59" s="21">
        <f t="shared" si="32"/>
        <v>1.3729999999999999E-2</v>
      </c>
    </row>
    <row r="60" spans="1:46" x14ac:dyDescent="0.25">
      <c r="A60" s="2"/>
      <c r="B60" s="2"/>
      <c r="C60" s="2"/>
      <c r="D60" s="2"/>
      <c r="E60" s="2" t="s">
        <v>155</v>
      </c>
      <c r="F60" s="2"/>
      <c r="G60" s="8">
        <v>0</v>
      </c>
      <c r="H60" s="8">
        <v>50000</v>
      </c>
      <c r="I60" s="8">
        <f t="shared" si="24"/>
        <v>-50000</v>
      </c>
      <c r="J60" s="21">
        <f t="shared" si="25"/>
        <v>0</v>
      </c>
      <c r="K60" s="8">
        <v>0</v>
      </c>
      <c r="L60" s="8">
        <v>0</v>
      </c>
      <c r="M60" s="8">
        <f t="shared" si="26"/>
        <v>0</v>
      </c>
      <c r="N60" s="21">
        <f t="shared" si="27"/>
        <v>0</v>
      </c>
      <c r="O60" s="8">
        <v>0</v>
      </c>
      <c r="P60" s="8">
        <v>0</v>
      </c>
      <c r="Q60" s="8">
        <f t="shared" si="28"/>
        <v>0</v>
      </c>
      <c r="R60" s="21">
        <f t="shared" si="29"/>
        <v>0</v>
      </c>
      <c r="S60" s="8">
        <v>0</v>
      </c>
      <c r="T60" s="8">
        <v>0</v>
      </c>
      <c r="U60" s="8">
        <f t="shared" si="33"/>
        <v>0</v>
      </c>
      <c r="V60" s="21">
        <f t="shared" si="34"/>
        <v>0</v>
      </c>
      <c r="W60" s="8">
        <v>21879.72</v>
      </c>
      <c r="X60" s="8">
        <v>0</v>
      </c>
      <c r="Y60" s="8">
        <f t="shared" si="35"/>
        <v>21879.72</v>
      </c>
      <c r="Z60" s="21">
        <f t="shared" si="36"/>
        <v>1</v>
      </c>
      <c r="AA60" s="8">
        <v>31381.11</v>
      </c>
      <c r="AB60" s="8">
        <v>0</v>
      </c>
      <c r="AC60" s="8">
        <f t="shared" si="37"/>
        <v>31381.11</v>
      </c>
      <c r="AD60" s="21">
        <f t="shared" si="38"/>
        <v>1</v>
      </c>
      <c r="AE60" s="8">
        <v>10825</v>
      </c>
      <c r="AF60" s="8">
        <v>0</v>
      </c>
      <c r="AG60" s="8">
        <f t="shared" si="39"/>
        <v>10825</v>
      </c>
      <c r="AH60" s="21">
        <f t="shared" si="40"/>
        <v>1</v>
      </c>
      <c r="AI60" s="8">
        <v>0</v>
      </c>
      <c r="AJ60" s="8">
        <v>0</v>
      </c>
      <c r="AK60" s="8">
        <f t="shared" si="41"/>
        <v>0</v>
      </c>
      <c r="AL60" s="21">
        <f t="shared" si="42"/>
        <v>0</v>
      </c>
      <c r="AM60" s="8">
        <v>0</v>
      </c>
      <c r="AN60" s="8">
        <v>0</v>
      </c>
      <c r="AO60" s="8">
        <f t="shared" si="43"/>
        <v>0</v>
      </c>
      <c r="AP60" s="21">
        <f t="shared" si="44"/>
        <v>0</v>
      </c>
      <c r="AQ60" s="8">
        <f t="shared" si="23"/>
        <v>64085.83</v>
      </c>
      <c r="AR60" s="8">
        <f t="shared" si="30"/>
        <v>50000</v>
      </c>
      <c r="AS60" s="8">
        <f t="shared" si="31"/>
        <v>14085.83</v>
      </c>
      <c r="AT60" s="21">
        <f t="shared" si="32"/>
        <v>1.28172</v>
      </c>
    </row>
    <row r="61" spans="1:46" x14ac:dyDescent="0.25">
      <c r="A61" s="2"/>
      <c r="B61" s="2"/>
      <c r="C61" s="2"/>
      <c r="D61" s="2"/>
      <c r="E61" s="2" t="s">
        <v>96</v>
      </c>
      <c r="F61" s="2"/>
      <c r="G61" s="8">
        <v>0</v>
      </c>
      <c r="H61" s="8">
        <v>108305</v>
      </c>
      <c r="I61" s="8">
        <f t="shared" si="24"/>
        <v>-108305</v>
      </c>
      <c r="J61" s="21">
        <f t="shared" si="25"/>
        <v>0</v>
      </c>
      <c r="K61" s="8">
        <v>0</v>
      </c>
      <c r="L61" s="8">
        <v>0</v>
      </c>
      <c r="M61" s="8">
        <f t="shared" si="26"/>
        <v>0</v>
      </c>
      <c r="N61" s="21">
        <f t="shared" si="27"/>
        <v>0</v>
      </c>
      <c r="O61" s="8">
        <v>0</v>
      </c>
      <c r="P61" s="8">
        <v>0</v>
      </c>
      <c r="Q61" s="8">
        <f t="shared" si="28"/>
        <v>0</v>
      </c>
      <c r="R61" s="21">
        <f t="shared" si="29"/>
        <v>0</v>
      </c>
      <c r="S61" s="8">
        <v>0</v>
      </c>
      <c r="T61" s="8">
        <v>0</v>
      </c>
      <c r="U61" s="8">
        <f t="shared" si="33"/>
        <v>0</v>
      </c>
      <c r="V61" s="21">
        <f t="shared" si="34"/>
        <v>0</v>
      </c>
      <c r="W61" s="8">
        <v>33250.06</v>
      </c>
      <c r="X61" s="8">
        <v>0</v>
      </c>
      <c r="Y61" s="8">
        <f t="shared" si="35"/>
        <v>33250.06</v>
      </c>
      <c r="Z61" s="21">
        <f t="shared" si="36"/>
        <v>1</v>
      </c>
      <c r="AA61" s="8">
        <v>19281.080000000002</v>
      </c>
      <c r="AB61" s="8">
        <v>0</v>
      </c>
      <c r="AC61" s="8">
        <f t="shared" si="37"/>
        <v>19281.080000000002</v>
      </c>
      <c r="AD61" s="21">
        <f t="shared" si="38"/>
        <v>1</v>
      </c>
      <c r="AE61" s="8">
        <v>19968</v>
      </c>
      <c r="AF61" s="8">
        <v>0</v>
      </c>
      <c r="AG61" s="8">
        <f t="shared" si="39"/>
        <v>19968</v>
      </c>
      <c r="AH61" s="21">
        <f t="shared" si="40"/>
        <v>1</v>
      </c>
      <c r="AI61" s="8">
        <v>13109.22</v>
      </c>
      <c r="AJ61" s="8">
        <v>0</v>
      </c>
      <c r="AK61" s="8">
        <f t="shared" si="41"/>
        <v>13109.22</v>
      </c>
      <c r="AL61" s="21">
        <f t="shared" si="42"/>
        <v>1</v>
      </c>
      <c r="AM61" s="8">
        <v>18149.88</v>
      </c>
      <c r="AN61" s="8">
        <v>0</v>
      </c>
      <c r="AO61" s="8">
        <f t="shared" si="43"/>
        <v>18149.88</v>
      </c>
      <c r="AP61" s="21">
        <f t="shared" si="44"/>
        <v>1</v>
      </c>
      <c r="AQ61" s="8">
        <f t="shared" si="23"/>
        <v>103758.24</v>
      </c>
      <c r="AR61" s="8">
        <f t="shared" si="30"/>
        <v>108305</v>
      </c>
      <c r="AS61" s="8">
        <f t="shared" si="31"/>
        <v>-4546.76</v>
      </c>
      <c r="AT61" s="21">
        <f t="shared" si="32"/>
        <v>0.95801999999999998</v>
      </c>
    </row>
    <row r="62" spans="1:46" x14ac:dyDescent="0.25">
      <c r="A62" s="2"/>
      <c r="B62" s="2"/>
      <c r="C62" s="2"/>
      <c r="D62" s="2"/>
      <c r="E62" s="2" t="s">
        <v>97</v>
      </c>
      <c r="F62" s="2"/>
      <c r="G62" s="8">
        <v>0</v>
      </c>
      <c r="H62" s="8">
        <v>270719.53999999998</v>
      </c>
      <c r="I62" s="8">
        <f t="shared" si="24"/>
        <v>-270719.53999999998</v>
      </c>
      <c r="J62" s="21">
        <f t="shared" si="25"/>
        <v>0</v>
      </c>
      <c r="K62" s="8">
        <v>0</v>
      </c>
      <c r="L62" s="8">
        <v>0</v>
      </c>
      <c r="M62" s="8">
        <f t="shared" si="26"/>
        <v>0</v>
      </c>
      <c r="N62" s="21">
        <f t="shared" si="27"/>
        <v>0</v>
      </c>
      <c r="O62" s="8">
        <v>0</v>
      </c>
      <c r="P62" s="8">
        <v>0</v>
      </c>
      <c r="Q62" s="8">
        <f t="shared" si="28"/>
        <v>0</v>
      </c>
      <c r="R62" s="21">
        <f t="shared" si="29"/>
        <v>0</v>
      </c>
      <c r="S62" s="8">
        <v>0</v>
      </c>
      <c r="T62" s="8">
        <v>0</v>
      </c>
      <c r="U62" s="8">
        <f t="shared" si="33"/>
        <v>0</v>
      </c>
      <c r="V62" s="21">
        <f t="shared" si="34"/>
        <v>0</v>
      </c>
      <c r="W62" s="8">
        <v>5306.98</v>
      </c>
      <c r="X62" s="8">
        <v>0</v>
      </c>
      <c r="Y62" s="8">
        <f t="shared" si="35"/>
        <v>5306.98</v>
      </c>
      <c r="Z62" s="21">
        <f t="shared" si="36"/>
        <v>1</v>
      </c>
      <c r="AA62" s="8">
        <v>0</v>
      </c>
      <c r="AB62" s="8">
        <v>0</v>
      </c>
      <c r="AC62" s="8">
        <f t="shared" si="37"/>
        <v>0</v>
      </c>
      <c r="AD62" s="21">
        <f t="shared" si="38"/>
        <v>0</v>
      </c>
      <c r="AE62" s="8">
        <v>900</v>
      </c>
      <c r="AF62" s="8">
        <v>0</v>
      </c>
      <c r="AG62" s="8">
        <f t="shared" si="39"/>
        <v>900</v>
      </c>
      <c r="AH62" s="21">
        <f t="shared" si="40"/>
        <v>1</v>
      </c>
      <c r="AI62" s="8">
        <v>585</v>
      </c>
      <c r="AJ62" s="8">
        <v>0</v>
      </c>
      <c r="AK62" s="8">
        <f t="shared" si="41"/>
        <v>585</v>
      </c>
      <c r="AL62" s="21">
        <f t="shared" si="42"/>
        <v>1</v>
      </c>
      <c r="AM62" s="8">
        <v>16994.38</v>
      </c>
      <c r="AN62" s="8">
        <v>0</v>
      </c>
      <c r="AO62" s="8">
        <f t="shared" si="43"/>
        <v>16994.38</v>
      </c>
      <c r="AP62" s="21">
        <f t="shared" si="44"/>
        <v>1</v>
      </c>
      <c r="AQ62" s="8">
        <f t="shared" si="23"/>
        <v>23786.36</v>
      </c>
      <c r="AR62" s="8">
        <f t="shared" si="30"/>
        <v>270719.53999999998</v>
      </c>
      <c r="AS62" s="8">
        <f t="shared" si="31"/>
        <v>-246933.18</v>
      </c>
      <c r="AT62" s="21">
        <f t="shared" si="32"/>
        <v>8.7859999999999994E-2</v>
      </c>
    </row>
    <row r="63" spans="1:46" x14ac:dyDescent="0.25">
      <c r="A63" s="2"/>
      <c r="B63" s="2"/>
      <c r="C63" s="2"/>
      <c r="D63" s="2"/>
      <c r="E63" s="2" t="s">
        <v>156</v>
      </c>
      <c r="F63" s="2"/>
      <c r="G63" s="8">
        <v>0</v>
      </c>
      <c r="H63" s="8">
        <v>8660</v>
      </c>
      <c r="I63" s="8">
        <f t="shared" si="24"/>
        <v>-8660</v>
      </c>
      <c r="J63" s="21">
        <f t="shared" si="25"/>
        <v>0</v>
      </c>
      <c r="K63" s="8">
        <v>0</v>
      </c>
      <c r="L63" s="8">
        <v>0</v>
      </c>
      <c r="M63" s="8">
        <f t="shared" si="26"/>
        <v>0</v>
      </c>
      <c r="N63" s="21">
        <f t="shared" si="27"/>
        <v>0</v>
      </c>
      <c r="O63" s="8">
        <v>0</v>
      </c>
      <c r="P63" s="8">
        <v>0</v>
      </c>
      <c r="Q63" s="8">
        <f t="shared" si="28"/>
        <v>0</v>
      </c>
      <c r="R63" s="21">
        <f t="shared" si="29"/>
        <v>0</v>
      </c>
      <c r="S63" s="8">
        <v>0</v>
      </c>
      <c r="T63" s="8">
        <v>0</v>
      </c>
      <c r="U63" s="8">
        <f t="shared" si="33"/>
        <v>0</v>
      </c>
      <c r="V63" s="21">
        <f t="shared" si="34"/>
        <v>0</v>
      </c>
      <c r="W63" s="8">
        <v>0</v>
      </c>
      <c r="X63" s="8">
        <v>0</v>
      </c>
      <c r="Y63" s="8">
        <f t="shared" si="35"/>
        <v>0</v>
      </c>
      <c r="Z63" s="21">
        <f t="shared" si="36"/>
        <v>0</v>
      </c>
      <c r="AA63" s="8">
        <v>0</v>
      </c>
      <c r="AB63" s="8">
        <v>0</v>
      </c>
      <c r="AC63" s="8">
        <f t="shared" si="37"/>
        <v>0</v>
      </c>
      <c r="AD63" s="21">
        <f t="shared" si="38"/>
        <v>0</v>
      </c>
      <c r="AE63" s="8">
        <v>0</v>
      </c>
      <c r="AF63" s="8">
        <v>0</v>
      </c>
      <c r="AG63" s="8">
        <f t="shared" si="39"/>
        <v>0</v>
      </c>
      <c r="AH63" s="21">
        <f t="shared" si="40"/>
        <v>0</v>
      </c>
      <c r="AI63" s="8">
        <v>0</v>
      </c>
      <c r="AJ63" s="8">
        <v>0</v>
      </c>
      <c r="AK63" s="8">
        <f t="shared" si="41"/>
        <v>0</v>
      </c>
      <c r="AL63" s="21">
        <f t="shared" si="42"/>
        <v>0</v>
      </c>
      <c r="AM63" s="8">
        <v>0</v>
      </c>
      <c r="AN63" s="8">
        <v>0</v>
      </c>
      <c r="AO63" s="8">
        <f t="shared" si="43"/>
        <v>0</v>
      </c>
      <c r="AP63" s="21">
        <f t="shared" si="44"/>
        <v>0</v>
      </c>
      <c r="AQ63" s="8">
        <f t="shared" si="23"/>
        <v>0</v>
      </c>
      <c r="AR63" s="8">
        <f t="shared" si="30"/>
        <v>8660</v>
      </c>
      <c r="AS63" s="8">
        <f t="shared" si="31"/>
        <v>-8660</v>
      </c>
      <c r="AT63" s="21">
        <f t="shared" si="32"/>
        <v>0</v>
      </c>
    </row>
    <row r="64" spans="1:46" x14ac:dyDescent="0.25">
      <c r="A64" s="2"/>
      <c r="B64" s="2"/>
      <c r="C64" s="2"/>
      <c r="D64" s="2"/>
      <c r="E64" s="2" t="s">
        <v>98</v>
      </c>
      <c r="F64" s="2"/>
      <c r="G64" s="8">
        <v>0</v>
      </c>
      <c r="H64" s="8">
        <v>100000</v>
      </c>
      <c r="I64" s="8">
        <f t="shared" si="24"/>
        <v>-100000</v>
      </c>
      <c r="J64" s="21">
        <f t="shared" si="25"/>
        <v>0</v>
      </c>
      <c r="K64" s="8">
        <v>0</v>
      </c>
      <c r="L64" s="8">
        <v>0</v>
      </c>
      <c r="M64" s="8">
        <f t="shared" si="26"/>
        <v>0</v>
      </c>
      <c r="N64" s="21">
        <f t="shared" si="27"/>
        <v>0</v>
      </c>
      <c r="O64" s="8">
        <v>0</v>
      </c>
      <c r="P64" s="8">
        <v>0</v>
      </c>
      <c r="Q64" s="8">
        <f t="shared" si="28"/>
        <v>0</v>
      </c>
      <c r="R64" s="21">
        <f t="shared" si="29"/>
        <v>0</v>
      </c>
      <c r="S64" s="8">
        <v>0</v>
      </c>
      <c r="T64" s="8">
        <v>0</v>
      </c>
      <c r="U64" s="8">
        <f t="shared" si="33"/>
        <v>0</v>
      </c>
      <c r="V64" s="21">
        <f t="shared" si="34"/>
        <v>0</v>
      </c>
      <c r="W64" s="8">
        <v>0</v>
      </c>
      <c r="X64" s="8">
        <v>0</v>
      </c>
      <c r="Y64" s="8">
        <f t="shared" si="35"/>
        <v>0</v>
      </c>
      <c r="Z64" s="21">
        <f t="shared" si="36"/>
        <v>0</v>
      </c>
      <c r="AA64" s="8">
        <v>0</v>
      </c>
      <c r="AB64" s="8">
        <v>0</v>
      </c>
      <c r="AC64" s="8">
        <f t="shared" si="37"/>
        <v>0</v>
      </c>
      <c r="AD64" s="21">
        <f t="shared" si="38"/>
        <v>0</v>
      </c>
      <c r="AE64" s="8">
        <v>0</v>
      </c>
      <c r="AF64" s="8">
        <v>0</v>
      </c>
      <c r="AG64" s="8">
        <f t="shared" si="39"/>
        <v>0</v>
      </c>
      <c r="AH64" s="21">
        <f t="shared" si="40"/>
        <v>0</v>
      </c>
      <c r="AI64" s="8">
        <v>15700</v>
      </c>
      <c r="AJ64" s="8">
        <v>0</v>
      </c>
      <c r="AK64" s="8">
        <f t="shared" si="41"/>
        <v>15700</v>
      </c>
      <c r="AL64" s="21">
        <f t="shared" si="42"/>
        <v>1</v>
      </c>
      <c r="AM64" s="8">
        <v>4218.05</v>
      </c>
      <c r="AN64" s="8">
        <v>0</v>
      </c>
      <c r="AO64" s="8">
        <f t="shared" si="43"/>
        <v>4218.05</v>
      </c>
      <c r="AP64" s="21">
        <f t="shared" si="44"/>
        <v>1</v>
      </c>
      <c r="AQ64" s="8">
        <f t="shared" si="23"/>
        <v>19918.05</v>
      </c>
      <c r="AR64" s="8">
        <f t="shared" si="30"/>
        <v>100000</v>
      </c>
      <c r="AS64" s="8">
        <f t="shared" si="31"/>
        <v>-80081.95</v>
      </c>
      <c r="AT64" s="21">
        <f t="shared" si="32"/>
        <v>0.19918</v>
      </c>
    </row>
    <row r="65" spans="1:46" x14ac:dyDescent="0.25">
      <c r="A65" s="2"/>
      <c r="B65" s="2"/>
      <c r="C65" s="2"/>
      <c r="D65" s="2"/>
      <c r="E65" s="2" t="s">
        <v>157</v>
      </c>
      <c r="F65" s="2"/>
      <c r="G65" s="8">
        <v>0</v>
      </c>
      <c r="H65" s="8">
        <v>0</v>
      </c>
      <c r="I65" s="8">
        <f t="shared" si="24"/>
        <v>0</v>
      </c>
      <c r="J65" s="21">
        <f t="shared" si="25"/>
        <v>0</v>
      </c>
      <c r="K65" s="8">
        <v>0</v>
      </c>
      <c r="L65" s="8">
        <v>0</v>
      </c>
      <c r="M65" s="8">
        <f t="shared" si="26"/>
        <v>0</v>
      </c>
      <c r="N65" s="21">
        <f t="shared" si="27"/>
        <v>0</v>
      </c>
      <c r="O65" s="8">
        <v>0</v>
      </c>
      <c r="P65" s="8">
        <v>0</v>
      </c>
      <c r="Q65" s="8">
        <f t="shared" si="28"/>
        <v>0</v>
      </c>
      <c r="R65" s="21">
        <f t="shared" si="29"/>
        <v>0</v>
      </c>
      <c r="S65" s="8">
        <v>0</v>
      </c>
      <c r="T65" s="8">
        <v>0</v>
      </c>
      <c r="U65" s="8">
        <f t="shared" si="33"/>
        <v>0</v>
      </c>
      <c r="V65" s="21">
        <f t="shared" si="34"/>
        <v>0</v>
      </c>
      <c r="W65" s="8">
        <v>0</v>
      </c>
      <c r="X65" s="8">
        <v>0</v>
      </c>
      <c r="Y65" s="8">
        <f t="shared" si="35"/>
        <v>0</v>
      </c>
      <c r="Z65" s="21">
        <f t="shared" si="36"/>
        <v>0</v>
      </c>
      <c r="AA65" s="8">
        <v>0</v>
      </c>
      <c r="AB65" s="8">
        <v>0</v>
      </c>
      <c r="AC65" s="8">
        <f t="shared" si="37"/>
        <v>0</v>
      </c>
      <c r="AD65" s="21">
        <f t="shared" si="38"/>
        <v>0</v>
      </c>
      <c r="AE65" s="8">
        <v>0</v>
      </c>
      <c r="AF65" s="8">
        <v>0</v>
      </c>
      <c r="AG65" s="8">
        <f t="shared" si="39"/>
        <v>0</v>
      </c>
      <c r="AH65" s="21">
        <f t="shared" si="40"/>
        <v>0</v>
      </c>
      <c r="AI65" s="8">
        <v>0</v>
      </c>
      <c r="AJ65" s="8">
        <v>0</v>
      </c>
      <c r="AK65" s="8">
        <f t="shared" si="41"/>
        <v>0</v>
      </c>
      <c r="AL65" s="21">
        <f t="shared" si="42"/>
        <v>0</v>
      </c>
      <c r="AM65" s="8">
        <v>0</v>
      </c>
      <c r="AN65" s="8">
        <v>0</v>
      </c>
      <c r="AO65" s="8">
        <f t="shared" si="43"/>
        <v>0</v>
      </c>
      <c r="AP65" s="21">
        <f t="shared" si="44"/>
        <v>0</v>
      </c>
      <c r="AQ65" s="8">
        <f t="shared" si="23"/>
        <v>0</v>
      </c>
      <c r="AR65" s="8">
        <f t="shared" si="30"/>
        <v>0</v>
      </c>
      <c r="AS65" s="8">
        <f t="shared" si="31"/>
        <v>0</v>
      </c>
      <c r="AT65" s="21">
        <f t="shared" si="32"/>
        <v>0</v>
      </c>
    </row>
    <row r="66" spans="1:46" x14ac:dyDescent="0.25">
      <c r="A66" s="2"/>
      <c r="B66" s="2"/>
      <c r="C66" s="2"/>
      <c r="D66" s="2"/>
      <c r="E66" s="2" t="s">
        <v>99</v>
      </c>
      <c r="F66" s="2"/>
      <c r="G66" s="8"/>
      <c r="H66" s="8"/>
      <c r="I66" s="8"/>
      <c r="J66" s="21"/>
      <c r="K66" s="8"/>
      <c r="L66" s="8"/>
      <c r="M66" s="8"/>
      <c r="N66" s="21"/>
      <c r="O66" s="8"/>
      <c r="P66" s="8"/>
      <c r="Q66" s="8"/>
      <c r="R66" s="21"/>
      <c r="S66" s="8"/>
      <c r="T66" s="8"/>
      <c r="U66" s="8"/>
      <c r="V66" s="21"/>
      <c r="W66" s="8"/>
      <c r="X66" s="8"/>
      <c r="Y66" s="8"/>
      <c r="Z66" s="21"/>
      <c r="AA66" s="8"/>
      <c r="AB66" s="8"/>
      <c r="AC66" s="8"/>
      <c r="AD66" s="21"/>
      <c r="AE66" s="8"/>
      <c r="AF66" s="8"/>
      <c r="AG66" s="8"/>
      <c r="AH66" s="21"/>
      <c r="AI66" s="8"/>
      <c r="AJ66" s="8"/>
      <c r="AK66" s="8"/>
      <c r="AL66" s="21"/>
      <c r="AM66" s="8"/>
      <c r="AN66" s="8"/>
      <c r="AO66" s="8"/>
      <c r="AP66" s="21"/>
      <c r="AQ66" s="8"/>
      <c r="AR66" s="8"/>
      <c r="AS66" s="8"/>
      <c r="AT66" s="21"/>
    </row>
    <row r="67" spans="1:46" x14ac:dyDescent="0.25">
      <c r="A67" s="2"/>
      <c r="B67" s="2"/>
      <c r="C67" s="2"/>
      <c r="D67" s="2"/>
      <c r="E67" s="2"/>
      <c r="F67" s="2" t="s">
        <v>100</v>
      </c>
      <c r="G67" s="8">
        <v>0</v>
      </c>
      <c r="H67" s="8"/>
      <c r="I67" s="8"/>
      <c r="J67" s="21"/>
      <c r="K67" s="8">
        <v>0</v>
      </c>
      <c r="L67" s="8"/>
      <c r="M67" s="8"/>
      <c r="N67" s="21"/>
      <c r="O67" s="8">
        <v>0</v>
      </c>
      <c r="P67" s="8"/>
      <c r="Q67" s="8"/>
      <c r="R67" s="21"/>
      <c r="S67" s="8">
        <v>0</v>
      </c>
      <c r="T67" s="8"/>
      <c r="U67" s="8"/>
      <c r="V67" s="21"/>
      <c r="W67" s="8">
        <v>35126.29</v>
      </c>
      <c r="X67" s="8"/>
      <c r="Y67" s="8"/>
      <c r="Z67" s="21"/>
      <c r="AA67" s="8">
        <v>6011.23</v>
      </c>
      <c r="AB67" s="8"/>
      <c r="AC67" s="8"/>
      <c r="AD67" s="21"/>
      <c r="AE67" s="8">
        <v>7255.79</v>
      </c>
      <c r="AF67" s="8"/>
      <c r="AG67" s="8"/>
      <c r="AH67" s="21"/>
      <c r="AI67" s="8">
        <v>8849.59</v>
      </c>
      <c r="AJ67" s="8"/>
      <c r="AK67" s="8"/>
      <c r="AL67" s="21"/>
      <c r="AM67" s="8">
        <v>8189.19</v>
      </c>
      <c r="AN67" s="8"/>
      <c r="AO67" s="8"/>
      <c r="AP67" s="21"/>
      <c r="AQ67" s="8">
        <f>ROUND(G67+K67+O67+S67+W67+AA67+AE67+AI67+AM67,5)</f>
        <v>65432.09</v>
      </c>
      <c r="AR67" s="8"/>
      <c r="AS67" s="8"/>
      <c r="AT67" s="21"/>
    </row>
    <row r="68" spans="1:46" ht="15.75" thickBot="1" x14ac:dyDescent="0.3">
      <c r="A68" s="2"/>
      <c r="B68" s="2"/>
      <c r="C68" s="2"/>
      <c r="D68" s="2"/>
      <c r="E68" s="2"/>
      <c r="F68" s="2" t="s">
        <v>101</v>
      </c>
      <c r="G68" s="8">
        <v>8167.03</v>
      </c>
      <c r="H68" s="8">
        <v>278463.73</v>
      </c>
      <c r="I68" s="8">
        <f>ROUND((G68-H68),5)</f>
        <v>-270296.7</v>
      </c>
      <c r="J68" s="21">
        <f>ROUND(IF(H68=0, IF(G68=0, 0, 1), G68/H68),5)</f>
        <v>2.9329999999999998E-2</v>
      </c>
      <c r="K68" s="8">
        <v>10737.77</v>
      </c>
      <c r="L68" s="8">
        <v>0</v>
      </c>
      <c r="M68" s="8">
        <f>ROUND((K68-L68),5)</f>
        <v>10737.77</v>
      </c>
      <c r="N68" s="21">
        <f>ROUND(IF(L68=0, IF(K68=0, 0, 1), K68/L68),5)</f>
        <v>1</v>
      </c>
      <c r="O68" s="8">
        <v>11827.49</v>
      </c>
      <c r="P68" s="8">
        <v>0</v>
      </c>
      <c r="Q68" s="8">
        <f>ROUND((O68-P68),5)</f>
        <v>11827.49</v>
      </c>
      <c r="R68" s="21">
        <f>ROUND(IF(P68=0, IF(O68=0, 0, 1), O68/P68),5)</f>
        <v>1</v>
      </c>
      <c r="S68" s="8">
        <v>9178.17</v>
      </c>
      <c r="T68" s="8">
        <v>0</v>
      </c>
      <c r="U68" s="8">
        <f>ROUND((S68-T68),5)</f>
        <v>9178.17</v>
      </c>
      <c r="V68" s="21">
        <f>ROUND(IF(T68=0, IF(S68=0, 0, 1), S68/T68),5)</f>
        <v>1</v>
      </c>
      <c r="W68" s="8">
        <v>7729.44</v>
      </c>
      <c r="X68" s="8">
        <v>0</v>
      </c>
      <c r="Y68" s="8">
        <f>ROUND((W68-X68),5)</f>
        <v>7729.44</v>
      </c>
      <c r="Z68" s="21">
        <f>ROUND(IF(X68=0, IF(W68=0, 0, 1), W68/X68),5)</f>
        <v>1</v>
      </c>
      <c r="AA68" s="8">
        <v>8871.68</v>
      </c>
      <c r="AB68" s="8">
        <v>0</v>
      </c>
      <c r="AC68" s="8">
        <f>ROUND((AA68-AB68),5)</f>
        <v>8871.68</v>
      </c>
      <c r="AD68" s="21">
        <f>ROUND(IF(AB68=0, IF(AA68=0, 0, 1), AA68/AB68),5)</f>
        <v>1</v>
      </c>
      <c r="AE68" s="8">
        <v>10092.120000000001</v>
      </c>
      <c r="AF68" s="8">
        <v>0</v>
      </c>
      <c r="AG68" s="8">
        <f>ROUND((AE68-AF68),5)</f>
        <v>10092.120000000001</v>
      </c>
      <c r="AH68" s="21">
        <f>ROUND(IF(AF68=0, IF(AE68=0, 0, 1), AE68/AF68),5)</f>
        <v>1</v>
      </c>
      <c r="AI68" s="8">
        <v>9999.57</v>
      </c>
      <c r="AJ68" s="8">
        <v>0</v>
      </c>
      <c r="AK68" s="8">
        <f>ROUND((AI68-AJ68),5)</f>
        <v>9999.57</v>
      </c>
      <c r="AL68" s="21">
        <f>ROUND(IF(AJ68=0, IF(AI68=0, 0, 1), AI68/AJ68),5)</f>
        <v>1</v>
      </c>
      <c r="AM68" s="8">
        <v>9461.52</v>
      </c>
      <c r="AN68" s="8">
        <v>0</v>
      </c>
      <c r="AO68" s="8">
        <f>ROUND((AM68-AN68),5)</f>
        <v>9461.52</v>
      </c>
      <c r="AP68" s="21">
        <f>ROUND(IF(AN68=0, IF(AM68=0, 0, 1), AM68/AN68),5)</f>
        <v>1</v>
      </c>
      <c r="AQ68" s="8">
        <f>ROUND(G68+K68+O68+S68+W68+AA68+AE68+AI68+AM68,5)</f>
        <v>86064.79</v>
      </c>
      <c r="AR68" s="8">
        <f>ROUND(H68+L68+P68+T68+X68+AB68+AF68+AJ68+AN68,5)</f>
        <v>278463.73</v>
      </c>
      <c r="AS68" s="8">
        <f>ROUND((AQ68-AR68),5)</f>
        <v>-192398.94</v>
      </c>
      <c r="AT68" s="21">
        <f>ROUND(IF(AR68=0, IF(AQ68=0, 0, 1), AQ68/AR68),5)</f>
        <v>0.30907000000000001</v>
      </c>
    </row>
    <row r="69" spans="1:46" ht="15.75" thickBot="1" x14ac:dyDescent="0.3">
      <c r="A69" s="2"/>
      <c r="B69" s="2"/>
      <c r="C69" s="2"/>
      <c r="D69" s="2"/>
      <c r="E69" s="2" t="s">
        <v>102</v>
      </c>
      <c r="F69" s="2"/>
      <c r="G69" s="11">
        <f>ROUND(SUM(G66:G68),5)</f>
        <v>8167.03</v>
      </c>
      <c r="H69" s="11">
        <f>ROUND(SUM(H66:H68),5)</f>
        <v>278463.73</v>
      </c>
      <c r="I69" s="11">
        <f>ROUND((G69-H69),5)</f>
        <v>-270296.7</v>
      </c>
      <c r="J69" s="24">
        <f>ROUND(IF(H69=0, IF(G69=0, 0, 1), G69/H69),5)</f>
        <v>2.9329999999999998E-2</v>
      </c>
      <c r="K69" s="11">
        <f>ROUND(SUM(K66:K68),5)</f>
        <v>10737.77</v>
      </c>
      <c r="L69" s="11">
        <f>ROUND(SUM(L66:L68),5)</f>
        <v>0</v>
      </c>
      <c r="M69" s="11">
        <f>ROUND((K69-L69),5)</f>
        <v>10737.77</v>
      </c>
      <c r="N69" s="24">
        <f>ROUND(IF(L69=0, IF(K69=0, 0, 1), K69/L69),5)</f>
        <v>1</v>
      </c>
      <c r="O69" s="11">
        <f>ROUND(SUM(O66:O68),5)</f>
        <v>11827.49</v>
      </c>
      <c r="P69" s="11">
        <f>ROUND(SUM(P66:P68),5)</f>
        <v>0</v>
      </c>
      <c r="Q69" s="11">
        <f>ROUND((O69-P69),5)</f>
        <v>11827.49</v>
      </c>
      <c r="R69" s="24">
        <f>ROUND(IF(P69=0, IF(O69=0, 0, 1), O69/P69),5)</f>
        <v>1</v>
      </c>
      <c r="S69" s="11">
        <f>ROUND(SUM(S66:S68),5)</f>
        <v>9178.17</v>
      </c>
      <c r="T69" s="11">
        <f>ROUND(SUM(T66:T68),5)</f>
        <v>0</v>
      </c>
      <c r="U69" s="11">
        <f>ROUND((S69-T69),5)</f>
        <v>9178.17</v>
      </c>
      <c r="V69" s="24">
        <f>ROUND(IF(T69=0, IF(S69=0, 0, 1), S69/T69),5)</f>
        <v>1</v>
      </c>
      <c r="W69" s="11">
        <f>ROUND(SUM(W66:W68),5)</f>
        <v>42855.73</v>
      </c>
      <c r="X69" s="11">
        <f>ROUND(SUM(X66:X68),5)</f>
        <v>0</v>
      </c>
      <c r="Y69" s="11">
        <f>ROUND((W69-X69),5)</f>
        <v>42855.73</v>
      </c>
      <c r="Z69" s="24">
        <f>ROUND(IF(X69=0, IF(W69=0, 0, 1), W69/X69),5)</f>
        <v>1</v>
      </c>
      <c r="AA69" s="11">
        <f>ROUND(SUM(AA66:AA68),5)</f>
        <v>14882.91</v>
      </c>
      <c r="AB69" s="11">
        <f>ROUND(SUM(AB66:AB68),5)</f>
        <v>0</v>
      </c>
      <c r="AC69" s="11">
        <f>ROUND((AA69-AB69),5)</f>
        <v>14882.91</v>
      </c>
      <c r="AD69" s="24">
        <f>ROUND(IF(AB69=0, IF(AA69=0, 0, 1), AA69/AB69),5)</f>
        <v>1</v>
      </c>
      <c r="AE69" s="11">
        <f>ROUND(SUM(AE66:AE68),5)</f>
        <v>17347.91</v>
      </c>
      <c r="AF69" s="11">
        <f>ROUND(SUM(AF66:AF68),5)</f>
        <v>0</v>
      </c>
      <c r="AG69" s="11">
        <f>ROUND((AE69-AF69),5)</f>
        <v>17347.91</v>
      </c>
      <c r="AH69" s="24">
        <f>ROUND(IF(AF69=0, IF(AE69=0, 0, 1), AE69/AF69),5)</f>
        <v>1</v>
      </c>
      <c r="AI69" s="11">
        <f>ROUND(SUM(AI66:AI68),5)</f>
        <v>18849.16</v>
      </c>
      <c r="AJ69" s="11">
        <f>ROUND(SUM(AJ66:AJ68),5)</f>
        <v>0</v>
      </c>
      <c r="AK69" s="11">
        <f>ROUND((AI69-AJ69),5)</f>
        <v>18849.16</v>
      </c>
      <c r="AL69" s="24">
        <f>ROUND(IF(AJ69=0, IF(AI69=0, 0, 1), AI69/AJ69),5)</f>
        <v>1</v>
      </c>
      <c r="AM69" s="11">
        <f>ROUND(SUM(AM66:AM68),5)</f>
        <v>17650.71</v>
      </c>
      <c r="AN69" s="11">
        <f>ROUND(SUM(AN66:AN68),5)</f>
        <v>0</v>
      </c>
      <c r="AO69" s="11">
        <f>ROUND((AM69-AN69),5)</f>
        <v>17650.71</v>
      </c>
      <c r="AP69" s="24">
        <f>ROUND(IF(AN69=0, IF(AM69=0, 0, 1), AM69/AN69),5)</f>
        <v>1</v>
      </c>
      <c r="AQ69" s="11">
        <f>ROUND(G69+K69+O69+S69+W69+AA69+AE69+AI69+AM69,5)</f>
        <v>151496.88</v>
      </c>
      <c r="AR69" s="11">
        <f>ROUND(H69+L69+P69+T69+X69+AB69+AF69+AJ69+AN69,5)</f>
        <v>278463.73</v>
      </c>
      <c r="AS69" s="11">
        <f>ROUND((AQ69-AR69),5)</f>
        <v>-126966.85</v>
      </c>
      <c r="AT69" s="24">
        <f>ROUND(IF(AR69=0, IF(AQ69=0, 0, 1), AQ69/AR69),5)</f>
        <v>0.54405000000000003</v>
      </c>
    </row>
    <row r="70" spans="1:46" ht="15.75" thickBot="1" x14ac:dyDescent="0.3">
      <c r="A70" s="2"/>
      <c r="B70" s="2"/>
      <c r="C70" s="2"/>
      <c r="D70" s="2" t="s">
        <v>103</v>
      </c>
      <c r="E70" s="2"/>
      <c r="F70" s="2"/>
      <c r="G70" s="17">
        <f>ROUND(SUM(G14:G38)+SUM(G42:G65)+G69,5)</f>
        <v>44472.84</v>
      </c>
      <c r="H70" s="17">
        <f>ROUND(SUM(H14:H38)+SUM(H42:H65)+H69,5)</f>
        <v>2372798.59</v>
      </c>
      <c r="I70" s="17">
        <f>ROUND((G70-H70),5)</f>
        <v>-2328325.75</v>
      </c>
      <c r="J70" s="23">
        <f>ROUND(IF(H70=0, IF(G70=0, 0, 1), G70/H70),5)</f>
        <v>1.874E-2</v>
      </c>
      <c r="K70" s="17">
        <f>ROUND(SUM(K14:K38)+SUM(K42:K65)+K69,5)</f>
        <v>21342.32</v>
      </c>
      <c r="L70" s="17">
        <f>ROUND(SUM(L14:L38)+SUM(L42:L65)+L69,5)</f>
        <v>0</v>
      </c>
      <c r="M70" s="17">
        <f>ROUND((K70-L70),5)</f>
        <v>21342.32</v>
      </c>
      <c r="N70" s="23">
        <f>ROUND(IF(L70=0, IF(K70=0, 0, 1), K70/L70),5)</f>
        <v>1</v>
      </c>
      <c r="O70" s="17">
        <f>ROUND(SUM(O14:O38)+SUM(O42:O65)+O69,5)</f>
        <v>52399.06</v>
      </c>
      <c r="P70" s="17">
        <f>ROUND(SUM(P14:P38)+SUM(P42:P65)+P69,5)</f>
        <v>0</v>
      </c>
      <c r="Q70" s="17">
        <f>ROUND((O70-P70),5)</f>
        <v>52399.06</v>
      </c>
      <c r="R70" s="23">
        <f>ROUND(IF(P70=0, IF(O70=0, 0, 1), O70/P70),5)</f>
        <v>1</v>
      </c>
      <c r="S70" s="17">
        <f>ROUND(SUM(S14:S38)+SUM(S42:S65)+S69,5)</f>
        <v>29810.54</v>
      </c>
      <c r="T70" s="17">
        <f>ROUND(SUM(T14:T38)+SUM(T42:T65)+T69,5)</f>
        <v>0</v>
      </c>
      <c r="U70" s="17">
        <f>ROUND((S70-T70),5)</f>
        <v>29810.54</v>
      </c>
      <c r="V70" s="23">
        <f>ROUND(IF(T70=0, IF(S70=0, 0, 1), S70/T70),5)</f>
        <v>1</v>
      </c>
      <c r="W70" s="17">
        <f>ROUND(SUM(W14:W38)+SUM(W42:W65)+W69,5)</f>
        <v>147249.82999999999</v>
      </c>
      <c r="X70" s="17">
        <f>ROUND(SUM(X14:X38)+SUM(X42:X65)+X69,5)</f>
        <v>0</v>
      </c>
      <c r="Y70" s="17">
        <f>ROUND((W70-X70),5)</f>
        <v>147249.82999999999</v>
      </c>
      <c r="Z70" s="23">
        <f>ROUND(IF(X70=0, IF(W70=0, 0, 1), W70/X70),5)</f>
        <v>1</v>
      </c>
      <c r="AA70" s="17">
        <f>ROUND(SUM(AA14:AA38)+SUM(AA42:AA65)+AA69,5)</f>
        <v>105138.16</v>
      </c>
      <c r="AB70" s="17">
        <f>ROUND(SUM(AB14:AB38)+SUM(AB42:AB65)+AB69,5)</f>
        <v>0</v>
      </c>
      <c r="AC70" s="17">
        <f>ROUND((AA70-AB70),5)</f>
        <v>105138.16</v>
      </c>
      <c r="AD70" s="23">
        <f>ROUND(IF(AB70=0, IF(AA70=0, 0, 1), AA70/AB70),5)</f>
        <v>1</v>
      </c>
      <c r="AE70" s="17">
        <f>ROUND(SUM(AE14:AE38)+SUM(AE42:AE65)+AE69,5)</f>
        <v>350156.39</v>
      </c>
      <c r="AF70" s="17">
        <f>ROUND(SUM(AF14:AF38)+SUM(AF42:AF65)+AF69,5)</f>
        <v>0</v>
      </c>
      <c r="AG70" s="17">
        <f>ROUND((AE70-AF70),5)</f>
        <v>350156.39</v>
      </c>
      <c r="AH70" s="23">
        <f>ROUND(IF(AF70=0, IF(AE70=0, 0, 1), AE70/AF70),5)</f>
        <v>1</v>
      </c>
      <c r="AI70" s="17">
        <f>ROUND(SUM(AI14:AI38)+SUM(AI42:AI65)+AI69,5)</f>
        <v>69473.31</v>
      </c>
      <c r="AJ70" s="17">
        <f>ROUND(SUM(AJ14:AJ38)+SUM(AJ42:AJ65)+AJ69,5)</f>
        <v>0</v>
      </c>
      <c r="AK70" s="17">
        <f>ROUND((AI70-AJ70),5)</f>
        <v>69473.31</v>
      </c>
      <c r="AL70" s="23">
        <f>ROUND(IF(AJ70=0, IF(AI70=0, 0, 1), AI70/AJ70),5)</f>
        <v>1</v>
      </c>
      <c r="AM70" s="17">
        <f>ROUND(SUM(AM14:AM38)+SUM(AM42:AM65)+AM69,5)</f>
        <v>74841.38</v>
      </c>
      <c r="AN70" s="17">
        <f>ROUND(SUM(AN14:AN38)+SUM(AN42:AN65)+AN69,5)</f>
        <v>0</v>
      </c>
      <c r="AO70" s="17">
        <f>ROUND((AM70-AN70),5)</f>
        <v>74841.38</v>
      </c>
      <c r="AP70" s="23">
        <f>ROUND(IF(AN70=0, IF(AM70=0, 0, 1), AM70/AN70),5)</f>
        <v>1</v>
      </c>
      <c r="AQ70" s="17">
        <f>ROUND(G70+K70+O70+S70+W70+AA70+AE70+AI70+AM70,5)</f>
        <v>894883.83</v>
      </c>
      <c r="AR70" s="17">
        <f>ROUND(H70+L70+P70+T70+X70+AB70+AF70+AJ70+AN70,5)</f>
        <v>2372798.59</v>
      </c>
      <c r="AS70" s="17">
        <f>ROUND((AQ70-AR70),5)</f>
        <v>-1477914.76</v>
      </c>
      <c r="AT70" s="23">
        <f>ROUND(IF(AR70=0, IF(AQ70=0, 0, 1), AQ70/AR70),5)</f>
        <v>0.37713999999999998</v>
      </c>
    </row>
    <row r="71" spans="1:46" x14ac:dyDescent="0.25">
      <c r="A71" s="2"/>
      <c r="B71" s="2" t="s">
        <v>104</v>
      </c>
      <c r="C71" s="2"/>
      <c r="D71" s="2"/>
      <c r="E71" s="2"/>
      <c r="F71" s="2"/>
      <c r="G71" s="8">
        <f>ROUND(G3+G13-G70,5)</f>
        <v>-27815.06</v>
      </c>
      <c r="H71" s="8">
        <f>ROUND(H3+H13-H70,5)</f>
        <v>-1155357.95</v>
      </c>
      <c r="I71" s="8">
        <f>ROUND((G71-H71),5)</f>
        <v>1127542.8899999999</v>
      </c>
      <c r="J71" s="21">
        <f>ROUND(IF(H71=0, IF(G71=0, 0, 1), G71/H71),5)</f>
        <v>2.4070000000000001E-2</v>
      </c>
      <c r="K71" s="8">
        <f>ROUND(K3+K13-K70,5)</f>
        <v>-6735.11</v>
      </c>
      <c r="L71" s="8">
        <f>ROUND(L3+L13-L70,5)</f>
        <v>0</v>
      </c>
      <c r="M71" s="8">
        <f>ROUND((K71-L71),5)</f>
        <v>-6735.11</v>
      </c>
      <c r="N71" s="21">
        <f>ROUND(IF(L71=0, IF(K71=0, 0, 1), K71/L71),5)</f>
        <v>1</v>
      </c>
      <c r="O71" s="8">
        <f>ROUND(O3+O13-O70,5)</f>
        <v>136233.42000000001</v>
      </c>
      <c r="P71" s="8">
        <f>ROUND(P3+P13-P70,5)</f>
        <v>0</v>
      </c>
      <c r="Q71" s="8">
        <f>ROUND((O71-P71),5)</f>
        <v>136233.42000000001</v>
      </c>
      <c r="R71" s="21">
        <f>ROUND(IF(P71=0, IF(O71=0, 0, 1), O71/P71),5)</f>
        <v>1</v>
      </c>
      <c r="S71" s="8">
        <f>ROUND(S3+S13-S70,5)</f>
        <v>-16271.89</v>
      </c>
      <c r="T71" s="8">
        <f>ROUND(T3+T13-T70,5)</f>
        <v>0</v>
      </c>
      <c r="U71" s="8">
        <f>ROUND((S71-T71),5)</f>
        <v>-16271.89</v>
      </c>
      <c r="V71" s="21">
        <f>ROUND(IF(T71=0, IF(S71=0, 0, 1), S71/T71),5)</f>
        <v>1</v>
      </c>
      <c r="W71" s="8">
        <f>ROUND(W3+W13-W70,5)</f>
        <v>108718.16</v>
      </c>
      <c r="X71" s="8">
        <f>ROUND(X3+X13-X70,5)</f>
        <v>0</v>
      </c>
      <c r="Y71" s="8">
        <f>ROUND((W71-X71),5)</f>
        <v>108718.16</v>
      </c>
      <c r="Z71" s="21">
        <f>ROUND(IF(X71=0, IF(W71=0, 0, 1), W71/X71),5)</f>
        <v>1</v>
      </c>
      <c r="AA71" s="8">
        <f>ROUND(AA3+AA13-AA70,5)</f>
        <v>-89579.73</v>
      </c>
      <c r="AB71" s="8">
        <f>ROUND(AB3+AB13-AB70,5)</f>
        <v>0</v>
      </c>
      <c r="AC71" s="8">
        <f>ROUND((AA71-AB71),5)</f>
        <v>-89579.73</v>
      </c>
      <c r="AD71" s="21">
        <f>ROUND(IF(AB71=0, IF(AA71=0, 0, 1), AA71/AB71),5)</f>
        <v>1</v>
      </c>
      <c r="AE71" s="8">
        <f>ROUND(AE3+AE13-AE70,5)</f>
        <v>-317618.23</v>
      </c>
      <c r="AF71" s="8">
        <f>ROUND(AF3+AF13-AF70,5)</f>
        <v>0</v>
      </c>
      <c r="AG71" s="8">
        <f>ROUND((AE71-AF71),5)</f>
        <v>-317618.23</v>
      </c>
      <c r="AH71" s="21">
        <f>ROUND(IF(AF71=0, IF(AE71=0, 0, 1), AE71/AF71),5)</f>
        <v>1</v>
      </c>
      <c r="AI71" s="8">
        <f>ROUND(AI3+AI13-AI70,5)</f>
        <v>-56862.26</v>
      </c>
      <c r="AJ71" s="8">
        <f>ROUND(AJ3+AJ13-AJ70,5)</f>
        <v>0</v>
      </c>
      <c r="AK71" s="8">
        <f>ROUND((AI71-AJ71),5)</f>
        <v>-56862.26</v>
      </c>
      <c r="AL71" s="21">
        <f>ROUND(IF(AJ71=0, IF(AI71=0, 0, 1), AI71/AJ71),5)</f>
        <v>1</v>
      </c>
      <c r="AM71" s="8">
        <f>ROUND(AM3+AM13-AM70,5)</f>
        <v>-70684.59</v>
      </c>
      <c r="AN71" s="8">
        <f>ROUND(AN3+AN13-AN70,5)</f>
        <v>0</v>
      </c>
      <c r="AO71" s="8">
        <f>ROUND((AM71-AN71),5)</f>
        <v>-70684.59</v>
      </c>
      <c r="AP71" s="21">
        <f>ROUND(IF(AN71=0, IF(AM71=0, 0, 1), AM71/AN71),5)</f>
        <v>1</v>
      </c>
      <c r="AQ71" s="8">
        <f>ROUND(G71+K71+O71+S71+W71+AA71+AE71+AI71+AM71,5)</f>
        <v>-340615.29</v>
      </c>
      <c r="AR71" s="8">
        <f>ROUND(H71+L71+P71+T71+X71+AB71+AF71+AJ71+AN71,5)</f>
        <v>-1155357.95</v>
      </c>
      <c r="AS71" s="8">
        <f>ROUND((AQ71-AR71),5)</f>
        <v>814742.66</v>
      </c>
      <c r="AT71" s="21">
        <f>ROUND(IF(AR71=0, IF(AQ71=0, 0, 1), AQ71/AR71),5)</f>
        <v>0.29481000000000002</v>
      </c>
    </row>
    <row r="72" spans="1:46" x14ac:dyDescent="0.25">
      <c r="A72" s="2"/>
      <c r="B72" s="2" t="s">
        <v>105</v>
      </c>
      <c r="C72" s="2"/>
      <c r="D72" s="2"/>
      <c r="E72" s="2"/>
      <c r="F72" s="2"/>
      <c r="G72" s="8"/>
      <c r="H72" s="8"/>
      <c r="I72" s="8"/>
      <c r="J72" s="21"/>
      <c r="K72" s="8"/>
      <c r="L72" s="8"/>
      <c r="M72" s="8"/>
      <c r="N72" s="21"/>
      <c r="O72" s="8"/>
      <c r="P72" s="8"/>
      <c r="Q72" s="8"/>
      <c r="R72" s="21"/>
      <c r="S72" s="8"/>
      <c r="T72" s="8"/>
      <c r="U72" s="8"/>
      <c r="V72" s="21"/>
      <c r="W72" s="8"/>
      <c r="X72" s="8"/>
      <c r="Y72" s="8"/>
      <c r="Z72" s="21"/>
      <c r="AA72" s="8"/>
      <c r="AB72" s="8"/>
      <c r="AC72" s="8"/>
      <c r="AD72" s="21"/>
      <c r="AE72" s="8"/>
      <c r="AF72" s="8"/>
      <c r="AG72" s="8"/>
      <c r="AH72" s="21"/>
      <c r="AI72" s="8"/>
      <c r="AJ72" s="8"/>
      <c r="AK72" s="8"/>
      <c r="AL72" s="21"/>
      <c r="AM72" s="8"/>
      <c r="AN72" s="8"/>
      <c r="AO72" s="8"/>
      <c r="AP72" s="21"/>
      <c r="AQ72" s="8"/>
      <c r="AR72" s="8"/>
      <c r="AS72" s="8"/>
      <c r="AT72" s="21"/>
    </row>
    <row r="73" spans="1:46" x14ac:dyDescent="0.25">
      <c r="A73" s="2"/>
      <c r="B73" s="2"/>
      <c r="C73" s="2" t="s">
        <v>106</v>
      </c>
      <c r="D73" s="2"/>
      <c r="E73" s="2"/>
      <c r="F73" s="2"/>
      <c r="G73" s="8"/>
      <c r="H73" s="8"/>
      <c r="I73" s="8"/>
      <c r="J73" s="21"/>
      <c r="K73" s="8"/>
      <c r="L73" s="8"/>
      <c r="M73" s="8"/>
      <c r="N73" s="21"/>
      <c r="O73" s="8"/>
      <c r="P73" s="8"/>
      <c r="Q73" s="8"/>
      <c r="R73" s="21"/>
      <c r="S73" s="8"/>
      <c r="T73" s="8"/>
      <c r="U73" s="8"/>
      <c r="V73" s="21"/>
      <c r="W73" s="8"/>
      <c r="X73" s="8"/>
      <c r="Y73" s="8"/>
      <c r="Z73" s="21"/>
      <c r="AA73" s="8"/>
      <c r="AB73" s="8"/>
      <c r="AC73" s="8"/>
      <c r="AD73" s="21"/>
      <c r="AE73" s="8"/>
      <c r="AF73" s="8"/>
      <c r="AG73" s="8"/>
      <c r="AH73" s="21"/>
      <c r="AI73" s="8"/>
      <c r="AJ73" s="8"/>
      <c r="AK73" s="8"/>
      <c r="AL73" s="21"/>
      <c r="AM73" s="8"/>
      <c r="AN73" s="8"/>
      <c r="AO73" s="8"/>
      <c r="AP73" s="21"/>
      <c r="AQ73" s="8"/>
      <c r="AR73" s="8"/>
      <c r="AS73" s="8"/>
      <c r="AT73" s="21"/>
    </row>
    <row r="74" spans="1:46" ht="15.75" thickBot="1" x14ac:dyDescent="0.3">
      <c r="A74" s="2"/>
      <c r="B74" s="2"/>
      <c r="C74" s="2"/>
      <c r="D74" s="2" t="s">
        <v>107</v>
      </c>
      <c r="E74" s="2"/>
      <c r="F74" s="2"/>
      <c r="G74" s="8">
        <v>30197.279999999999</v>
      </c>
      <c r="H74" s="8"/>
      <c r="I74" s="8"/>
      <c r="J74" s="21"/>
      <c r="K74" s="8">
        <v>21026.02</v>
      </c>
      <c r="L74" s="8"/>
      <c r="M74" s="8"/>
      <c r="N74" s="21"/>
      <c r="O74" s="8">
        <v>14962</v>
      </c>
      <c r="P74" s="8"/>
      <c r="Q74" s="8"/>
      <c r="R74" s="21"/>
      <c r="S74" s="8">
        <v>9937.39</v>
      </c>
      <c r="T74" s="8"/>
      <c r="U74" s="8"/>
      <c r="V74" s="21"/>
      <c r="W74" s="8">
        <v>12541.98</v>
      </c>
      <c r="X74" s="8"/>
      <c r="Y74" s="8"/>
      <c r="Z74" s="21"/>
      <c r="AA74" s="8">
        <v>8744.7000000000007</v>
      </c>
      <c r="AB74" s="8"/>
      <c r="AC74" s="8"/>
      <c r="AD74" s="21"/>
      <c r="AE74" s="8">
        <v>13698</v>
      </c>
      <c r="AF74" s="8"/>
      <c r="AG74" s="8"/>
      <c r="AH74" s="21"/>
      <c r="AI74" s="8">
        <v>33428.06</v>
      </c>
      <c r="AJ74" s="8"/>
      <c r="AK74" s="8"/>
      <c r="AL74" s="21"/>
      <c r="AM74" s="8">
        <v>30323.42</v>
      </c>
      <c r="AN74" s="8"/>
      <c r="AO74" s="8"/>
      <c r="AP74" s="21"/>
      <c r="AQ74" s="8">
        <f>ROUND(G74+K74+O74+S74+W74+AA74+AE74+AI74+AM74,5)</f>
        <v>174858.85</v>
      </c>
      <c r="AR74" s="8"/>
      <c r="AS74" s="8"/>
      <c r="AT74" s="21"/>
    </row>
    <row r="75" spans="1:46" ht="15.75" thickBot="1" x14ac:dyDescent="0.3">
      <c r="A75" s="2"/>
      <c r="B75" s="2"/>
      <c r="C75" s="2" t="s">
        <v>108</v>
      </c>
      <c r="D75" s="2"/>
      <c r="E75" s="2"/>
      <c r="F75" s="2"/>
      <c r="G75" s="11">
        <f>ROUND(SUM(G73:G74),5)</f>
        <v>30197.279999999999</v>
      </c>
      <c r="H75" s="8"/>
      <c r="I75" s="8"/>
      <c r="J75" s="21"/>
      <c r="K75" s="11">
        <f>ROUND(SUM(K73:K74),5)</f>
        <v>21026.02</v>
      </c>
      <c r="L75" s="8"/>
      <c r="M75" s="8"/>
      <c r="N75" s="21"/>
      <c r="O75" s="11">
        <f>ROUND(SUM(O73:O74),5)</f>
        <v>14962</v>
      </c>
      <c r="P75" s="8"/>
      <c r="Q75" s="8"/>
      <c r="R75" s="21"/>
      <c r="S75" s="11">
        <f>ROUND(SUM(S73:S74),5)</f>
        <v>9937.39</v>
      </c>
      <c r="T75" s="8"/>
      <c r="U75" s="8"/>
      <c r="V75" s="21"/>
      <c r="W75" s="11">
        <f>ROUND(SUM(W73:W74),5)</f>
        <v>12541.98</v>
      </c>
      <c r="X75" s="8"/>
      <c r="Y75" s="8"/>
      <c r="Z75" s="21"/>
      <c r="AA75" s="11">
        <f>ROUND(SUM(AA73:AA74),5)</f>
        <v>8744.7000000000007</v>
      </c>
      <c r="AB75" s="8"/>
      <c r="AC75" s="8"/>
      <c r="AD75" s="21"/>
      <c r="AE75" s="11">
        <f>ROUND(SUM(AE73:AE74),5)</f>
        <v>13698</v>
      </c>
      <c r="AF75" s="8"/>
      <c r="AG75" s="8"/>
      <c r="AH75" s="21"/>
      <c r="AI75" s="11">
        <f>ROUND(SUM(AI73:AI74),5)</f>
        <v>33428.06</v>
      </c>
      <c r="AJ75" s="8"/>
      <c r="AK75" s="8"/>
      <c r="AL75" s="21"/>
      <c r="AM75" s="11">
        <f>ROUND(SUM(AM73:AM74),5)</f>
        <v>30323.42</v>
      </c>
      <c r="AN75" s="8"/>
      <c r="AO75" s="8"/>
      <c r="AP75" s="21"/>
      <c r="AQ75" s="11">
        <f>ROUND(G75+K75+O75+S75+W75+AA75+AE75+AI75+AM75,5)</f>
        <v>174858.85</v>
      </c>
      <c r="AR75" s="8"/>
      <c r="AS75" s="8"/>
      <c r="AT75" s="21"/>
    </row>
    <row r="76" spans="1:46" ht="15.75" thickBot="1" x14ac:dyDescent="0.3">
      <c r="A76" s="2"/>
      <c r="B76" s="2" t="s">
        <v>109</v>
      </c>
      <c r="C76" s="2"/>
      <c r="D76" s="2"/>
      <c r="E76" s="2"/>
      <c r="F76" s="2"/>
      <c r="G76" s="11">
        <f>ROUND(G72+G75,5)</f>
        <v>30197.279999999999</v>
      </c>
      <c r="H76" s="8"/>
      <c r="I76" s="8"/>
      <c r="J76" s="21"/>
      <c r="K76" s="11">
        <f>ROUND(K72+K75,5)</f>
        <v>21026.02</v>
      </c>
      <c r="L76" s="8"/>
      <c r="M76" s="8"/>
      <c r="N76" s="21"/>
      <c r="O76" s="11">
        <f>ROUND(O72+O75,5)</f>
        <v>14962</v>
      </c>
      <c r="P76" s="8"/>
      <c r="Q76" s="8"/>
      <c r="R76" s="21"/>
      <c r="S76" s="11">
        <f>ROUND(S72+S75,5)</f>
        <v>9937.39</v>
      </c>
      <c r="T76" s="8"/>
      <c r="U76" s="8"/>
      <c r="V76" s="21"/>
      <c r="W76" s="11">
        <f>ROUND(W72+W75,5)</f>
        <v>12541.98</v>
      </c>
      <c r="X76" s="8"/>
      <c r="Y76" s="8"/>
      <c r="Z76" s="21"/>
      <c r="AA76" s="11">
        <f>ROUND(AA72+AA75,5)</f>
        <v>8744.7000000000007</v>
      </c>
      <c r="AB76" s="8"/>
      <c r="AC76" s="8"/>
      <c r="AD76" s="21"/>
      <c r="AE76" s="11">
        <f>ROUND(AE72+AE75,5)</f>
        <v>13698</v>
      </c>
      <c r="AF76" s="8"/>
      <c r="AG76" s="8"/>
      <c r="AH76" s="21"/>
      <c r="AI76" s="11">
        <f>ROUND(AI72+AI75,5)</f>
        <v>33428.06</v>
      </c>
      <c r="AJ76" s="8"/>
      <c r="AK76" s="8"/>
      <c r="AL76" s="21"/>
      <c r="AM76" s="11">
        <f>ROUND(AM72+AM75,5)</f>
        <v>30323.42</v>
      </c>
      <c r="AN76" s="8"/>
      <c r="AO76" s="8"/>
      <c r="AP76" s="21"/>
      <c r="AQ76" s="11">
        <f>ROUND(G76+K76+O76+S76+W76+AA76+AE76+AI76+AM76,5)</f>
        <v>174858.85</v>
      </c>
      <c r="AR76" s="8"/>
      <c r="AS76" s="8"/>
      <c r="AT76" s="21"/>
    </row>
    <row r="77" spans="1:46" s="13" customFormat="1" ht="12" thickBot="1" x14ac:dyDescent="0.25">
      <c r="A77" s="2" t="s">
        <v>110</v>
      </c>
      <c r="B77" s="2"/>
      <c r="C77" s="2"/>
      <c r="D77" s="2"/>
      <c r="E77" s="2"/>
      <c r="F77" s="2"/>
      <c r="G77" s="12">
        <f>ROUND(G71+G76,5)</f>
        <v>2382.2199999999998</v>
      </c>
      <c r="H77" s="12">
        <f>ROUND(H71+H76,5)</f>
        <v>-1155357.95</v>
      </c>
      <c r="I77" s="12">
        <f>ROUND((G77-H77),5)</f>
        <v>1157740.17</v>
      </c>
      <c r="J77" s="25">
        <f>ROUND(IF(H77=0, IF(G77=0, 0, 1), G77/H77),5)</f>
        <v>-2.0600000000000002E-3</v>
      </c>
      <c r="K77" s="12">
        <f>ROUND(K71+K76,5)</f>
        <v>14290.91</v>
      </c>
      <c r="L77" s="12">
        <f>ROUND(L71+L76,5)</f>
        <v>0</v>
      </c>
      <c r="M77" s="12">
        <f>ROUND((K77-L77),5)</f>
        <v>14290.91</v>
      </c>
      <c r="N77" s="25">
        <f>ROUND(IF(L77=0, IF(K77=0, 0, 1), K77/L77),5)</f>
        <v>1</v>
      </c>
      <c r="O77" s="12">
        <f>ROUND(O71+O76,5)</f>
        <v>151195.42000000001</v>
      </c>
      <c r="P77" s="12">
        <f>ROUND(P71+P76,5)</f>
        <v>0</v>
      </c>
      <c r="Q77" s="12">
        <f>ROUND((O77-P77),5)</f>
        <v>151195.42000000001</v>
      </c>
      <c r="R77" s="25">
        <f>ROUND(IF(P77=0, IF(O77=0, 0, 1), O77/P77),5)</f>
        <v>1</v>
      </c>
      <c r="S77" s="12">
        <f>ROUND(S71+S76,5)</f>
        <v>-6334.5</v>
      </c>
      <c r="T77" s="12">
        <f>ROUND(T71+T76,5)</f>
        <v>0</v>
      </c>
      <c r="U77" s="12">
        <f>ROUND((S77-T77),5)</f>
        <v>-6334.5</v>
      </c>
      <c r="V77" s="25">
        <f>ROUND(IF(T77=0, IF(S77=0, 0, 1), S77/T77),5)</f>
        <v>1</v>
      </c>
      <c r="W77" s="12">
        <f>ROUND(W71+W76,5)</f>
        <v>121260.14</v>
      </c>
      <c r="X77" s="12">
        <f>ROUND(X71+X76,5)</f>
        <v>0</v>
      </c>
      <c r="Y77" s="12">
        <f>ROUND((W77-X77),5)</f>
        <v>121260.14</v>
      </c>
      <c r="Z77" s="25">
        <f>ROUND(IF(X77=0, IF(W77=0, 0, 1), W77/X77),5)</f>
        <v>1</v>
      </c>
      <c r="AA77" s="12">
        <f>ROUND(AA71+AA76,5)</f>
        <v>-80835.03</v>
      </c>
      <c r="AB77" s="12">
        <f>ROUND(AB71+AB76,5)</f>
        <v>0</v>
      </c>
      <c r="AC77" s="12">
        <f>ROUND((AA77-AB77),5)</f>
        <v>-80835.03</v>
      </c>
      <c r="AD77" s="25">
        <f>ROUND(IF(AB77=0, IF(AA77=0, 0, 1), AA77/AB77),5)</f>
        <v>1</v>
      </c>
      <c r="AE77" s="12">
        <f>ROUND(AE71+AE76,5)</f>
        <v>-303920.23</v>
      </c>
      <c r="AF77" s="12">
        <f>ROUND(AF71+AF76,5)</f>
        <v>0</v>
      </c>
      <c r="AG77" s="12">
        <f>ROUND((AE77-AF77),5)</f>
        <v>-303920.23</v>
      </c>
      <c r="AH77" s="25">
        <f>ROUND(IF(AF77=0, IF(AE77=0, 0, 1), AE77/AF77),5)</f>
        <v>1</v>
      </c>
      <c r="AI77" s="12">
        <f>ROUND(AI71+AI76,5)</f>
        <v>-23434.2</v>
      </c>
      <c r="AJ77" s="12">
        <f>ROUND(AJ71+AJ76,5)</f>
        <v>0</v>
      </c>
      <c r="AK77" s="12">
        <f>ROUND((AI77-AJ77),5)</f>
        <v>-23434.2</v>
      </c>
      <c r="AL77" s="25">
        <f>ROUND(IF(AJ77=0, IF(AI77=0, 0, 1), AI77/AJ77),5)</f>
        <v>1</v>
      </c>
      <c r="AM77" s="12">
        <f>ROUND(AM71+AM76,5)</f>
        <v>-40361.17</v>
      </c>
      <c r="AN77" s="12">
        <f>ROUND(AN71+AN76,5)</f>
        <v>0</v>
      </c>
      <c r="AO77" s="12">
        <f>ROUND((AM77-AN77),5)</f>
        <v>-40361.17</v>
      </c>
      <c r="AP77" s="25">
        <f>ROUND(IF(AN77=0, IF(AM77=0, 0, 1), AM77/AN77),5)</f>
        <v>1</v>
      </c>
      <c r="AQ77" s="12">
        <f>ROUND(G77+K77+O77+S77+W77+AA77+AE77+AI77+AM77,5)</f>
        <v>-165756.44</v>
      </c>
      <c r="AR77" s="12">
        <f>ROUND(H77+L77+P77+T77+X77+AB77+AF77+AJ77+AN77,5)</f>
        <v>-1155357.95</v>
      </c>
      <c r="AS77" s="12">
        <f>ROUND((AQ77-AR77),5)</f>
        <v>989601.51</v>
      </c>
      <c r="AT77" s="25">
        <f>ROUND(IF(AR77=0, IF(AQ77=0, 0, 1), AQ77/AR77),5)</f>
        <v>0.14346999999999999</v>
      </c>
    </row>
    <row r="78" spans="1:46" ht="15.75" thickTop="1" x14ac:dyDescent="0.25"/>
  </sheetData>
  <pageMargins left="0.7" right="0.7" top="0.75" bottom="0.75" header="0.1" footer="0.3"/>
  <pageSetup orientation="portrait" r:id="rId1"/>
  <headerFooter>
    <oddHeader>&amp;L&amp;"Arial,Bold"&amp;8 2:29 PM
&amp;"Arial,Bold"&amp;8 07/07/26
&amp;"Arial,Bold"&amp;8 Accrual Basis&amp;C&amp;"Arial,Bold"&amp;12 VILLAGE OF SURFSIDE BEACH HF
&amp;"Arial,Bold"&amp;14 Profit &amp;&amp; Loss Budget vs. Actual
&amp;"Arial,Bold"&amp;10 October 2025 through June 2026</oddHeader>
    <oddFooter>&amp;R&amp;"Arial,Bold"&amp;8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6BFF5-743A-4F21-8094-1D5698B6DB3D}">
  <dimension ref="A1:C14"/>
  <sheetViews>
    <sheetView workbookViewId="0">
      <pane xSplit="2" ySplit="1" topLeftCell="C2" activePane="bottomRight" state="frozenSplit"/>
      <selection pane="topRight" activeCell="C1" sqref="C1"/>
      <selection pane="bottomLeft" activeCell="A2" sqref="A2"/>
      <selection pane="bottomRight" activeCell="F24" sqref="F24"/>
    </sheetView>
  </sheetViews>
  <sheetFormatPr defaultRowHeight="15" x14ac:dyDescent="0.25"/>
  <cols>
    <col min="1" max="1" width="3" style="13" customWidth="1"/>
    <col min="2" max="2" width="19.42578125" style="13" customWidth="1"/>
    <col min="3" max="3" width="7.85546875" bestFit="1" customWidth="1"/>
  </cols>
  <sheetData>
    <row r="1" spans="1:3" s="16" customFormat="1" ht="15.75" thickBot="1" x14ac:dyDescent="0.3">
      <c r="A1" s="18"/>
      <c r="B1" s="18"/>
      <c r="C1" s="15" t="s">
        <v>70</v>
      </c>
    </row>
    <row r="2" spans="1:3" ht="15.75" thickTop="1" x14ac:dyDescent="0.25">
      <c r="A2" s="2"/>
      <c r="B2" s="2" t="s">
        <v>28</v>
      </c>
      <c r="C2" s="8">
        <v>4218.05</v>
      </c>
    </row>
    <row r="3" spans="1:3" x14ac:dyDescent="0.25">
      <c r="A3" s="2"/>
      <c r="B3" s="2" t="s">
        <v>29</v>
      </c>
      <c r="C3" s="8">
        <v>840</v>
      </c>
    </row>
    <row r="4" spans="1:3" x14ac:dyDescent="0.25">
      <c r="A4" s="2"/>
      <c r="B4" s="2" t="s">
        <v>6</v>
      </c>
      <c r="C4" s="8">
        <v>133.43</v>
      </c>
    </row>
    <row r="5" spans="1:3" x14ac:dyDescent="0.25">
      <c r="A5" s="2"/>
      <c r="B5" s="2" t="s">
        <v>31</v>
      </c>
      <c r="C5" s="8">
        <v>262.23</v>
      </c>
    </row>
    <row r="6" spans="1:3" x14ac:dyDescent="0.25">
      <c r="A6" s="2"/>
      <c r="B6" s="2" t="s">
        <v>33</v>
      </c>
      <c r="C6" s="8">
        <v>200</v>
      </c>
    </row>
    <row r="7" spans="1:3" x14ac:dyDescent="0.25">
      <c r="A7" s="2"/>
      <c r="B7" s="2" t="s">
        <v>34</v>
      </c>
      <c r="C7" s="8">
        <v>2121.79</v>
      </c>
    </row>
    <row r="8" spans="1:3" x14ac:dyDescent="0.25">
      <c r="A8" s="2"/>
      <c r="B8" s="2" t="s">
        <v>10</v>
      </c>
      <c r="C8" s="8">
        <v>185.99</v>
      </c>
    </row>
    <row r="9" spans="1:3" x14ac:dyDescent="0.25">
      <c r="A9" s="2"/>
      <c r="B9" s="2" t="s">
        <v>37</v>
      </c>
      <c r="C9" s="8">
        <v>1784.13</v>
      </c>
    </row>
    <row r="10" spans="1:3" x14ac:dyDescent="0.25">
      <c r="A10" s="2"/>
      <c r="B10" s="2" t="s">
        <v>38</v>
      </c>
      <c r="C10" s="8">
        <v>91.35</v>
      </c>
    </row>
    <row r="11" spans="1:3" x14ac:dyDescent="0.25">
      <c r="A11" s="2"/>
      <c r="B11" s="2" t="s">
        <v>39</v>
      </c>
      <c r="C11" s="8">
        <v>2398.5300000000002</v>
      </c>
    </row>
    <row r="12" spans="1:3" ht="15.75" thickBot="1" x14ac:dyDescent="0.3">
      <c r="A12" s="2"/>
      <c r="B12" s="2" t="s">
        <v>40</v>
      </c>
      <c r="C12" s="8">
        <v>30</v>
      </c>
    </row>
    <row r="13" spans="1:3" s="13" customFormat="1" ht="12" thickBot="1" x14ac:dyDescent="0.25">
      <c r="A13" s="2" t="s">
        <v>16</v>
      </c>
      <c r="B13" s="2"/>
      <c r="C13" s="12">
        <f>ROUND(SUM(C2:C12),5)</f>
        <v>12265.5</v>
      </c>
    </row>
    <row r="14" spans="1:3" ht="15.75" thickTop="1" x14ac:dyDescent="0.25"/>
  </sheetData>
  <pageMargins left="0.7" right="0.7" top="0.75" bottom="0.75" header="0.1" footer="0.3"/>
  <pageSetup orientation="portrait" r:id="rId1"/>
  <headerFooter>
    <oddHeader>&amp;L&amp;"Arial,Bold"&amp;8 2:30 PM
&amp;"Arial,Bold"&amp;8 07/07/26
&amp;"Arial,Bold"&amp;8 Accrual Basis&amp;C&amp;"Arial,Bold"&amp;12 VILLAGE OF SURFSIDE BEACH HF
&amp;"Arial,Bold"&amp;14 Expenses by Vendor Summary
&amp;"Arial,Bold"&amp;10 June 2026</oddHeader>
    <oddFooter>&amp;R&amp;"Arial,Bold"&amp;8 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E51FF-E5C3-4CCE-85DE-FD4DC8875251}">
  <dimension ref="A1:G42"/>
  <sheetViews>
    <sheetView workbookViewId="0">
      <pane xSplit="1" ySplit="1" topLeftCell="B2" activePane="bottomRight" state="frozenSplit"/>
      <selection pane="topRight" activeCell="C1" sqref="C1"/>
      <selection pane="bottomLeft" activeCell="A2" sqref="A2"/>
      <selection pane="bottomRight" activeCell="G1" sqref="G1:I1048576"/>
    </sheetView>
  </sheetViews>
  <sheetFormatPr defaultRowHeight="15" x14ac:dyDescent="0.25"/>
  <cols>
    <col min="1" max="1" width="22.85546875" customWidth="1"/>
    <col min="2" max="2" width="11" bestFit="1" customWidth="1"/>
    <col min="3" max="3" width="8.7109375" bestFit="1" customWidth="1"/>
    <col min="4" max="4" width="17.42578125" bestFit="1" customWidth="1"/>
    <col min="5" max="5" width="29.28515625" bestFit="1" customWidth="1"/>
    <col min="6" max="6" width="22.28515625" bestFit="1" customWidth="1"/>
    <col min="7" max="7" width="7.85546875" bestFit="1" customWidth="1"/>
  </cols>
  <sheetData>
    <row r="1" spans="1:7" s="16" customFormat="1" ht="15.75" thickBot="1" x14ac:dyDescent="0.3">
      <c r="A1" s="14"/>
      <c r="B1" s="15" t="s">
        <v>0</v>
      </c>
      <c r="C1" s="15" t="s">
        <v>1</v>
      </c>
      <c r="D1" s="15" t="s">
        <v>2</v>
      </c>
      <c r="E1" s="15" t="s">
        <v>25</v>
      </c>
      <c r="F1" s="15" t="s">
        <v>26</v>
      </c>
      <c r="G1" s="15" t="s">
        <v>27</v>
      </c>
    </row>
    <row r="2" spans="1:7" ht="15.75" thickTop="1" x14ac:dyDescent="0.25">
      <c r="A2" s="2" t="s">
        <v>28</v>
      </c>
      <c r="B2" s="2"/>
      <c r="C2" s="3"/>
      <c r="D2" s="2"/>
      <c r="E2" s="2"/>
      <c r="F2" s="2"/>
      <c r="G2" s="4"/>
    </row>
    <row r="3" spans="1:7" x14ac:dyDescent="0.25">
      <c r="A3" s="5"/>
      <c r="B3" s="5" t="s">
        <v>17</v>
      </c>
      <c r="C3" s="6">
        <v>46181</v>
      </c>
      <c r="D3" s="5"/>
      <c r="E3" s="5" t="s">
        <v>60</v>
      </c>
      <c r="F3" s="5" t="s">
        <v>68</v>
      </c>
      <c r="G3" s="8">
        <v>4218.05</v>
      </c>
    </row>
    <row r="4" spans="1:7" x14ac:dyDescent="0.25">
      <c r="A4" s="5"/>
      <c r="B4" s="5" t="s">
        <v>41</v>
      </c>
      <c r="C4" s="6">
        <v>46182</v>
      </c>
      <c r="D4" s="5" t="s">
        <v>44</v>
      </c>
      <c r="E4" s="5" t="s">
        <v>60</v>
      </c>
      <c r="F4" s="5" t="s">
        <v>69</v>
      </c>
      <c r="G4" s="8">
        <v>4218.05</v>
      </c>
    </row>
    <row r="5" spans="1:7" x14ac:dyDescent="0.25">
      <c r="A5" s="2" t="s">
        <v>29</v>
      </c>
      <c r="B5" s="2"/>
      <c r="C5" s="3"/>
      <c r="D5" s="2"/>
      <c r="E5" s="2"/>
      <c r="F5" s="2"/>
      <c r="G5" s="4"/>
    </row>
    <row r="6" spans="1:7" x14ac:dyDescent="0.25">
      <c r="A6" s="5"/>
      <c r="B6" s="5" t="s">
        <v>17</v>
      </c>
      <c r="C6" s="6">
        <v>46178</v>
      </c>
      <c r="D6" s="5" t="s">
        <v>45</v>
      </c>
      <c r="E6" s="5"/>
      <c r="F6" s="5" t="s">
        <v>68</v>
      </c>
      <c r="G6" s="8">
        <v>840</v>
      </c>
    </row>
    <row r="7" spans="1:7" x14ac:dyDescent="0.25">
      <c r="A7" s="5"/>
      <c r="B7" s="5" t="s">
        <v>41</v>
      </c>
      <c r="C7" s="6">
        <v>46191</v>
      </c>
      <c r="D7" s="5" t="s">
        <v>46</v>
      </c>
      <c r="E7" s="5"/>
      <c r="F7" s="5" t="s">
        <v>69</v>
      </c>
      <c r="G7" s="8">
        <v>840</v>
      </c>
    </row>
    <row r="8" spans="1:7" x14ac:dyDescent="0.25">
      <c r="A8" s="2" t="s">
        <v>30</v>
      </c>
      <c r="B8" s="2"/>
      <c r="C8" s="3"/>
      <c r="D8" s="2"/>
      <c r="E8" s="2"/>
      <c r="F8" s="2"/>
      <c r="G8" s="4"/>
    </row>
    <row r="9" spans="1:7" x14ac:dyDescent="0.25">
      <c r="A9" s="1"/>
      <c r="B9" s="5" t="s">
        <v>41</v>
      </c>
      <c r="C9" s="6">
        <v>46196</v>
      </c>
      <c r="D9" s="5" t="s">
        <v>47</v>
      </c>
      <c r="E9" s="5"/>
      <c r="F9" s="5" t="s">
        <v>69</v>
      </c>
      <c r="G9" s="8">
        <v>722.6</v>
      </c>
    </row>
    <row r="10" spans="1:7" x14ac:dyDescent="0.25">
      <c r="A10" s="2" t="s">
        <v>6</v>
      </c>
      <c r="B10" s="2"/>
      <c r="C10" s="3"/>
      <c r="D10" s="2"/>
      <c r="E10" s="2"/>
      <c r="F10" s="2"/>
      <c r="G10" s="4"/>
    </row>
    <row r="11" spans="1:7" x14ac:dyDescent="0.25">
      <c r="A11" s="5"/>
      <c r="B11" s="5" t="s">
        <v>17</v>
      </c>
      <c r="C11" s="6">
        <v>46189</v>
      </c>
      <c r="D11" s="5" t="s">
        <v>48</v>
      </c>
      <c r="E11" s="5"/>
      <c r="F11" s="5" t="s">
        <v>68</v>
      </c>
      <c r="G11" s="8">
        <v>133.43</v>
      </c>
    </row>
    <row r="12" spans="1:7" x14ac:dyDescent="0.25">
      <c r="A12" s="5"/>
      <c r="B12" s="5" t="s">
        <v>41</v>
      </c>
      <c r="C12" s="6">
        <v>46195</v>
      </c>
      <c r="D12" s="5" t="s">
        <v>49</v>
      </c>
      <c r="E12" s="5"/>
      <c r="F12" s="5" t="s">
        <v>69</v>
      </c>
      <c r="G12" s="8">
        <v>133.43</v>
      </c>
    </row>
    <row r="13" spans="1:7" x14ac:dyDescent="0.25">
      <c r="A13" s="2" t="s">
        <v>31</v>
      </c>
      <c r="B13" s="2"/>
      <c r="C13" s="3"/>
      <c r="D13" s="2"/>
      <c r="E13" s="2"/>
      <c r="F13" s="2"/>
      <c r="G13" s="4"/>
    </row>
    <row r="14" spans="1:7" x14ac:dyDescent="0.25">
      <c r="A14" s="1"/>
      <c r="B14" s="5" t="s">
        <v>42</v>
      </c>
      <c r="C14" s="6">
        <v>46202</v>
      </c>
      <c r="D14" s="5" t="s">
        <v>50</v>
      </c>
      <c r="E14" s="5"/>
      <c r="F14" s="5" t="s">
        <v>69</v>
      </c>
      <c r="G14" s="8">
        <v>262.23</v>
      </c>
    </row>
    <row r="15" spans="1:7" x14ac:dyDescent="0.25">
      <c r="A15" s="2" t="s">
        <v>32</v>
      </c>
      <c r="B15" s="2"/>
      <c r="C15" s="3"/>
      <c r="D15" s="2"/>
      <c r="E15" s="2"/>
      <c r="F15" s="2"/>
      <c r="G15" s="4"/>
    </row>
    <row r="16" spans="1:7" x14ac:dyDescent="0.25">
      <c r="A16" s="5"/>
      <c r="B16" s="5" t="s">
        <v>43</v>
      </c>
      <c r="C16" s="6">
        <v>46175</v>
      </c>
      <c r="D16" s="5" t="s">
        <v>51</v>
      </c>
      <c r="E16" s="5" t="s">
        <v>61</v>
      </c>
      <c r="F16" s="5" t="s">
        <v>69</v>
      </c>
      <c r="G16" s="8">
        <v>1234.9000000000001</v>
      </c>
    </row>
    <row r="17" spans="1:7" x14ac:dyDescent="0.25">
      <c r="A17" s="5"/>
      <c r="B17" s="5" t="s">
        <v>43</v>
      </c>
      <c r="C17" s="6">
        <v>46176</v>
      </c>
      <c r="D17" s="5" t="s">
        <v>52</v>
      </c>
      <c r="E17" s="5" t="s">
        <v>61</v>
      </c>
      <c r="F17" s="5" t="s">
        <v>69</v>
      </c>
      <c r="G17" s="8">
        <v>48.74</v>
      </c>
    </row>
    <row r="18" spans="1:7" x14ac:dyDescent="0.25">
      <c r="A18" s="5"/>
      <c r="B18" s="5" t="s">
        <v>43</v>
      </c>
      <c r="C18" s="6">
        <v>46189</v>
      </c>
      <c r="D18" s="5" t="s">
        <v>53</v>
      </c>
      <c r="E18" s="5" t="s">
        <v>61</v>
      </c>
      <c r="F18" s="5" t="s">
        <v>69</v>
      </c>
      <c r="G18" s="8">
        <v>1244.5</v>
      </c>
    </row>
    <row r="19" spans="1:7" x14ac:dyDescent="0.25">
      <c r="A19" s="2" t="s">
        <v>33</v>
      </c>
      <c r="B19" s="2"/>
      <c r="C19" s="3"/>
      <c r="D19" s="2"/>
      <c r="E19" s="2"/>
      <c r="F19" s="2"/>
      <c r="G19" s="4"/>
    </row>
    <row r="20" spans="1:7" x14ac:dyDescent="0.25">
      <c r="A20" s="5"/>
      <c r="B20" s="5" t="s">
        <v>41</v>
      </c>
      <c r="C20" s="6">
        <v>46199</v>
      </c>
      <c r="D20" s="5" t="s">
        <v>54</v>
      </c>
      <c r="E20" s="5"/>
      <c r="F20" s="5" t="s">
        <v>69</v>
      </c>
      <c r="G20" s="8">
        <v>200</v>
      </c>
    </row>
    <row r="21" spans="1:7" x14ac:dyDescent="0.25">
      <c r="A21" s="5"/>
      <c r="B21" s="5" t="s">
        <v>17</v>
      </c>
      <c r="C21" s="6">
        <v>46200</v>
      </c>
      <c r="D21" s="5" t="s">
        <v>55</v>
      </c>
      <c r="E21" s="5"/>
      <c r="F21" s="5" t="s">
        <v>68</v>
      </c>
      <c r="G21" s="8">
        <v>200</v>
      </c>
    </row>
    <row r="22" spans="1:7" x14ac:dyDescent="0.25">
      <c r="A22" s="2" t="s">
        <v>34</v>
      </c>
      <c r="B22" s="2"/>
      <c r="C22" s="3"/>
      <c r="D22" s="2"/>
      <c r="E22" s="2"/>
      <c r="F22" s="2"/>
      <c r="G22" s="4"/>
    </row>
    <row r="23" spans="1:7" x14ac:dyDescent="0.25">
      <c r="A23" s="5"/>
      <c r="B23" s="5" t="s">
        <v>17</v>
      </c>
      <c r="C23" s="6">
        <v>46186</v>
      </c>
      <c r="D23" s="5" t="s">
        <v>56</v>
      </c>
      <c r="E23" s="5"/>
      <c r="F23" s="5" t="s">
        <v>68</v>
      </c>
      <c r="G23" s="8">
        <v>2121.79</v>
      </c>
    </row>
    <row r="24" spans="1:7" x14ac:dyDescent="0.25">
      <c r="A24" s="5"/>
      <c r="B24" s="5" t="s">
        <v>41</v>
      </c>
      <c r="C24" s="6">
        <v>46186</v>
      </c>
      <c r="D24" s="5" t="s">
        <v>50</v>
      </c>
      <c r="E24" s="5"/>
      <c r="F24" s="5" t="s">
        <v>69</v>
      </c>
      <c r="G24" s="8">
        <v>2121.79</v>
      </c>
    </row>
    <row r="25" spans="1:7" x14ac:dyDescent="0.25">
      <c r="A25" s="2" t="s">
        <v>35</v>
      </c>
      <c r="B25" s="2"/>
      <c r="C25" s="3"/>
      <c r="D25" s="2"/>
      <c r="E25" s="2"/>
      <c r="F25" s="2"/>
      <c r="G25" s="4"/>
    </row>
    <row r="26" spans="1:7" x14ac:dyDescent="0.25">
      <c r="A26" s="5"/>
      <c r="B26" s="5" t="s">
        <v>17</v>
      </c>
      <c r="C26" s="6">
        <v>46197</v>
      </c>
      <c r="D26" s="5" t="s">
        <v>57</v>
      </c>
      <c r="E26" s="5" t="s">
        <v>62</v>
      </c>
      <c r="F26" s="5" t="s">
        <v>68</v>
      </c>
      <c r="G26" s="8">
        <v>1923.59</v>
      </c>
    </row>
    <row r="27" spans="1:7" x14ac:dyDescent="0.25">
      <c r="A27" s="5"/>
      <c r="B27" s="5" t="s">
        <v>41</v>
      </c>
      <c r="C27" s="6">
        <v>46199</v>
      </c>
      <c r="D27" s="5" t="s">
        <v>50</v>
      </c>
      <c r="E27" s="5" t="s">
        <v>63</v>
      </c>
      <c r="F27" s="5" t="s">
        <v>69</v>
      </c>
      <c r="G27" s="8">
        <v>1923.59</v>
      </c>
    </row>
    <row r="28" spans="1:7" x14ac:dyDescent="0.25">
      <c r="A28" s="2" t="s">
        <v>10</v>
      </c>
      <c r="B28" s="2"/>
      <c r="C28" s="3"/>
      <c r="D28" s="2"/>
      <c r="E28" s="2"/>
      <c r="F28" s="2"/>
      <c r="G28" s="4"/>
    </row>
    <row r="29" spans="1:7" x14ac:dyDescent="0.25">
      <c r="A29" s="1"/>
      <c r="B29" s="5" t="s">
        <v>42</v>
      </c>
      <c r="C29" s="6">
        <v>46195</v>
      </c>
      <c r="D29" s="5" t="s">
        <v>50</v>
      </c>
      <c r="E29" s="5"/>
      <c r="F29" s="5" t="s">
        <v>69</v>
      </c>
      <c r="G29" s="8">
        <v>185.99</v>
      </c>
    </row>
    <row r="30" spans="1:7" x14ac:dyDescent="0.25">
      <c r="A30" s="2" t="s">
        <v>36</v>
      </c>
      <c r="B30" s="2"/>
      <c r="C30" s="3"/>
      <c r="D30" s="2"/>
      <c r="E30" s="2"/>
      <c r="F30" s="2"/>
      <c r="G30" s="4"/>
    </row>
    <row r="31" spans="1:7" x14ac:dyDescent="0.25">
      <c r="A31" s="5"/>
      <c r="B31" s="5" t="s">
        <v>41</v>
      </c>
      <c r="C31" s="6">
        <v>46176</v>
      </c>
      <c r="D31" s="5" t="s">
        <v>58</v>
      </c>
      <c r="E31" s="5" t="s">
        <v>64</v>
      </c>
      <c r="F31" s="5" t="s">
        <v>69</v>
      </c>
      <c r="G31" s="8">
        <v>13500</v>
      </c>
    </row>
    <row r="32" spans="1:7" x14ac:dyDescent="0.25">
      <c r="A32" s="5"/>
      <c r="B32" s="5" t="s">
        <v>41</v>
      </c>
      <c r="C32" s="6">
        <v>46176</v>
      </c>
      <c r="D32" s="5" t="s">
        <v>59</v>
      </c>
      <c r="E32" s="5" t="s">
        <v>65</v>
      </c>
      <c r="F32" s="5" t="s">
        <v>69</v>
      </c>
      <c r="G32" s="8">
        <v>2200</v>
      </c>
    </row>
    <row r="33" spans="1:7" x14ac:dyDescent="0.25">
      <c r="A33" s="2" t="s">
        <v>37</v>
      </c>
      <c r="B33" s="2"/>
      <c r="C33" s="3"/>
      <c r="D33" s="2"/>
      <c r="E33" s="2"/>
      <c r="F33" s="2"/>
      <c r="G33" s="4"/>
    </row>
    <row r="34" spans="1:7" x14ac:dyDescent="0.25">
      <c r="A34" s="5"/>
      <c r="B34" s="5" t="s">
        <v>17</v>
      </c>
      <c r="C34" s="6">
        <v>46174</v>
      </c>
      <c r="D34" s="5"/>
      <c r="E34" s="5" t="s">
        <v>66</v>
      </c>
      <c r="F34" s="5" t="s">
        <v>68</v>
      </c>
      <c r="G34" s="8">
        <v>1784.13</v>
      </c>
    </row>
    <row r="35" spans="1:7" x14ac:dyDescent="0.25">
      <c r="A35" s="5"/>
      <c r="B35" s="5" t="s">
        <v>41</v>
      </c>
      <c r="C35" s="6">
        <v>46188</v>
      </c>
      <c r="D35" s="5" t="s">
        <v>50</v>
      </c>
      <c r="E35" s="5" t="s">
        <v>66</v>
      </c>
      <c r="F35" s="5" t="s">
        <v>69</v>
      </c>
      <c r="G35" s="8">
        <v>1784.13</v>
      </c>
    </row>
    <row r="36" spans="1:7" x14ac:dyDescent="0.25">
      <c r="A36" s="2" t="s">
        <v>38</v>
      </c>
      <c r="B36" s="2"/>
      <c r="C36" s="3"/>
      <c r="D36" s="2"/>
      <c r="E36" s="2"/>
      <c r="F36" s="2"/>
      <c r="G36" s="4"/>
    </row>
    <row r="37" spans="1:7" x14ac:dyDescent="0.25">
      <c r="A37" s="1"/>
      <c r="B37" s="5" t="s">
        <v>42</v>
      </c>
      <c r="C37" s="6">
        <v>46183</v>
      </c>
      <c r="D37" s="5"/>
      <c r="E37" s="5"/>
      <c r="F37" s="5" t="s">
        <v>69</v>
      </c>
      <c r="G37" s="8">
        <v>91.35</v>
      </c>
    </row>
    <row r="38" spans="1:7" x14ac:dyDescent="0.25">
      <c r="A38" s="2" t="s">
        <v>39</v>
      </c>
      <c r="B38" s="2"/>
      <c r="C38" s="3"/>
      <c r="D38" s="2"/>
      <c r="E38" s="2"/>
      <c r="F38" s="2"/>
      <c r="G38" s="4"/>
    </row>
    <row r="39" spans="1:7" x14ac:dyDescent="0.25">
      <c r="A39" s="5"/>
      <c r="B39" s="5" t="s">
        <v>17</v>
      </c>
      <c r="C39" s="6">
        <v>46174</v>
      </c>
      <c r="D39" s="5"/>
      <c r="E39" s="5" t="s">
        <v>67</v>
      </c>
      <c r="F39" s="5" t="s">
        <v>68</v>
      </c>
      <c r="G39" s="8">
        <v>2398.5300000000002</v>
      </c>
    </row>
    <row r="40" spans="1:7" x14ac:dyDescent="0.25">
      <c r="A40" s="5"/>
      <c r="B40" s="5" t="s">
        <v>41</v>
      </c>
      <c r="C40" s="6">
        <v>46182</v>
      </c>
      <c r="D40" s="5" t="s">
        <v>50</v>
      </c>
      <c r="E40" s="5" t="s">
        <v>67</v>
      </c>
      <c r="F40" s="5" t="s">
        <v>69</v>
      </c>
      <c r="G40" s="8">
        <v>2398.5300000000002</v>
      </c>
    </row>
    <row r="41" spans="1:7" x14ac:dyDescent="0.25">
      <c r="A41" s="2" t="s">
        <v>40</v>
      </c>
      <c r="B41" s="2"/>
      <c r="C41" s="3"/>
      <c r="D41" s="2"/>
      <c r="E41" s="2"/>
      <c r="F41" s="2"/>
      <c r="G41" s="4"/>
    </row>
    <row r="42" spans="1:7" x14ac:dyDescent="0.25">
      <c r="A42" s="1"/>
      <c r="B42" s="5" t="s">
        <v>42</v>
      </c>
      <c r="C42" s="6">
        <v>46175</v>
      </c>
      <c r="D42" s="5"/>
      <c r="E42" s="5"/>
      <c r="F42" s="5" t="s">
        <v>69</v>
      </c>
      <c r="G42" s="8">
        <v>30</v>
      </c>
    </row>
  </sheetData>
  <printOptions gridLines="1"/>
  <pageMargins left="0.7" right="0.7" top="0.75" bottom="0.75" header="0.1" footer="0.3"/>
  <pageSetup orientation="landscape" r:id="rId1"/>
  <headerFooter>
    <oddHeader>&amp;L&amp;"Arial,Bold"&amp;8 2:21 PM
&amp;"Arial,Bold"&amp;8 07/07/26
&amp;"Arial,Bold"&amp;8 &amp;C&amp;"Arial,Bold"&amp;12 VILLAGE OF SURFSIDE BEACH HF
&amp;"Arial,Bold"&amp;14 Transaction List by Vendor
&amp;"Arial,Bold"&amp;10 June 2026</oddHeader>
    <oddFooter>&amp;R&amp;"Arial,Bold"&amp;8 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E2FEB-FF19-4AE9-973D-0FD70C0A2EEE}">
  <dimension ref="A1:I20"/>
  <sheetViews>
    <sheetView workbookViewId="0">
      <pane xSplit="2" ySplit="1" topLeftCell="C2" activePane="bottomRight" state="frozenSplit"/>
      <selection pane="topRight" activeCell="C1" sqref="C1"/>
      <selection pane="bottomLeft" activeCell="A2" sqref="A2"/>
      <selection pane="bottomRight" activeCell="I20" sqref="I20"/>
    </sheetView>
  </sheetViews>
  <sheetFormatPr defaultRowHeight="15" x14ac:dyDescent="0.25"/>
  <cols>
    <col min="1" max="1" width="3" customWidth="1"/>
    <col min="2" max="2" width="20.28515625" customWidth="1"/>
    <col min="3" max="3" width="2.28515625" customWidth="1"/>
    <col min="4" max="4" width="11.85546875" bestFit="1" customWidth="1"/>
    <col min="5" max="5" width="8.7109375" bestFit="1" customWidth="1"/>
    <col min="6" max="6" width="9.5703125" bestFit="1" customWidth="1"/>
    <col min="7" max="7" width="8.7109375" bestFit="1" customWidth="1"/>
    <col min="8" max="8" width="5.5703125" bestFit="1" customWidth="1"/>
    <col min="9" max="9" width="11.5703125" bestFit="1" customWidth="1"/>
  </cols>
  <sheetData>
    <row r="1" spans="1:9" s="16" customFormat="1" ht="15.75" thickBot="1" x14ac:dyDescent="0.3">
      <c r="A1" s="14"/>
      <c r="B1" s="14"/>
      <c r="C1" s="14"/>
      <c r="D1" s="15" t="s">
        <v>0</v>
      </c>
      <c r="E1" s="15" t="s">
        <v>1</v>
      </c>
      <c r="F1" s="15" t="s">
        <v>2</v>
      </c>
      <c r="G1" s="15" t="s">
        <v>3</v>
      </c>
      <c r="H1" s="15" t="s">
        <v>4</v>
      </c>
      <c r="I1" s="15" t="s">
        <v>5</v>
      </c>
    </row>
    <row r="2" spans="1:9" ht="15.75" thickTop="1" x14ac:dyDescent="0.25">
      <c r="A2" s="2"/>
      <c r="B2" s="2" t="s">
        <v>6</v>
      </c>
      <c r="C2" s="2"/>
      <c r="D2" s="2"/>
      <c r="E2" s="3"/>
      <c r="F2" s="2"/>
      <c r="G2" s="3"/>
      <c r="H2" s="9"/>
      <c r="I2" s="4"/>
    </row>
    <row r="3" spans="1:9" ht="15.75" thickBot="1" x14ac:dyDescent="0.3">
      <c r="A3" s="1"/>
      <c r="B3" s="1"/>
      <c r="C3" s="5"/>
      <c r="D3" s="5" t="s">
        <v>17</v>
      </c>
      <c r="E3" s="6">
        <v>46091</v>
      </c>
      <c r="F3" s="5" t="s">
        <v>18</v>
      </c>
      <c r="G3" s="6">
        <v>46101</v>
      </c>
      <c r="H3" s="10">
        <v>102</v>
      </c>
      <c r="I3" s="7">
        <v>65.739999999999995</v>
      </c>
    </row>
    <row r="4" spans="1:9" x14ac:dyDescent="0.25">
      <c r="A4" s="5"/>
      <c r="B4" s="5" t="s">
        <v>7</v>
      </c>
      <c r="C4" s="5"/>
      <c r="D4" s="5"/>
      <c r="E4" s="6"/>
      <c r="F4" s="5"/>
      <c r="G4" s="6"/>
      <c r="H4" s="10"/>
      <c r="I4" s="8">
        <f>ROUND(SUM(I2:I3),5)</f>
        <v>65.739999999999995</v>
      </c>
    </row>
    <row r="5" spans="1:9" x14ac:dyDescent="0.25">
      <c r="A5" s="2"/>
      <c r="B5" s="2" t="s">
        <v>8</v>
      </c>
      <c r="C5" s="2"/>
      <c r="D5" s="2"/>
      <c r="E5" s="3"/>
      <c r="F5" s="2"/>
      <c r="G5" s="3"/>
      <c r="H5" s="9"/>
      <c r="I5" s="4"/>
    </row>
    <row r="6" spans="1:9" x14ac:dyDescent="0.25">
      <c r="A6" s="5"/>
      <c r="B6" s="5"/>
      <c r="C6" s="5"/>
      <c r="D6" s="5" t="s">
        <v>17</v>
      </c>
      <c r="E6" s="6">
        <v>45674</v>
      </c>
      <c r="F6" s="5" t="s">
        <v>19</v>
      </c>
      <c r="G6" s="6">
        <v>45684</v>
      </c>
      <c r="H6" s="10">
        <v>519</v>
      </c>
      <c r="I6" s="8">
        <v>641.29</v>
      </c>
    </row>
    <row r="7" spans="1:9" x14ac:dyDescent="0.25">
      <c r="A7" s="5"/>
      <c r="B7" s="5"/>
      <c r="C7" s="5"/>
      <c r="D7" s="5" t="s">
        <v>17</v>
      </c>
      <c r="E7" s="6">
        <v>45800</v>
      </c>
      <c r="F7" s="5" t="s">
        <v>20</v>
      </c>
      <c r="G7" s="6">
        <v>45800</v>
      </c>
      <c r="H7" s="10">
        <v>403</v>
      </c>
      <c r="I7" s="8">
        <v>2</v>
      </c>
    </row>
    <row r="8" spans="1:9" ht="15.75" thickBot="1" x14ac:dyDescent="0.3">
      <c r="A8" s="5"/>
      <c r="B8" s="5"/>
      <c r="C8" s="5"/>
      <c r="D8" s="5" t="s">
        <v>17</v>
      </c>
      <c r="E8" s="6">
        <v>45968</v>
      </c>
      <c r="F8" s="5" t="s">
        <v>21</v>
      </c>
      <c r="G8" s="6">
        <v>45978</v>
      </c>
      <c r="H8" s="10">
        <v>225</v>
      </c>
      <c r="I8" s="7">
        <v>651.69000000000005</v>
      </c>
    </row>
    <row r="9" spans="1:9" x14ac:dyDescent="0.25">
      <c r="A9" s="5"/>
      <c r="B9" s="5" t="s">
        <v>9</v>
      </c>
      <c r="C9" s="5"/>
      <c r="D9" s="5"/>
      <c r="E9" s="6"/>
      <c r="F9" s="5"/>
      <c r="G9" s="6"/>
      <c r="H9" s="10"/>
      <c r="I9" s="8">
        <f>ROUND(SUM(I5:I8),5)</f>
        <v>1294.98</v>
      </c>
    </row>
    <row r="10" spans="1:9" x14ac:dyDescent="0.25">
      <c r="A10" s="2"/>
      <c r="B10" s="2" t="s">
        <v>10</v>
      </c>
      <c r="C10" s="2"/>
      <c r="D10" s="2"/>
      <c r="E10" s="3"/>
      <c r="F10" s="2"/>
      <c r="G10" s="3"/>
      <c r="H10" s="9"/>
      <c r="I10" s="4"/>
    </row>
    <row r="11" spans="1:9" ht="15.75" thickBot="1" x14ac:dyDescent="0.3">
      <c r="A11" s="1"/>
      <c r="B11" s="1"/>
      <c r="C11" s="5"/>
      <c r="D11" s="5" t="s">
        <v>17</v>
      </c>
      <c r="E11" s="6">
        <v>46021</v>
      </c>
      <c r="F11" s="5" t="s">
        <v>22</v>
      </c>
      <c r="G11" s="6">
        <v>46031</v>
      </c>
      <c r="H11" s="10">
        <v>172</v>
      </c>
      <c r="I11" s="7">
        <v>1154.8</v>
      </c>
    </row>
    <row r="12" spans="1:9" x14ac:dyDescent="0.25">
      <c r="A12" s="5"/>
      <c r="B12" s="5" t="s">
        <v>11</v>
      </c>
      <c r="C12" s="5"/>
      <c r="D12" s="5"/>
      <c r="E12" s="6"/>
      <c r="F12" s="5"/>
      <c r="G12" s="6"/>
      <c r="H12" s="10"/>
      <c r="I12" s="8">
        <f>ROUND(SUM(I10:I11),5)</f>
        <v>1154.8</v>
      </c>
    </row>
    <row r="13" spans="1:9" x14ac:dyDescent="0.25">
      <c r="A13" s="2"/>
      <c r="B13" s="2" t="s">
        <v>12</v>
      </c>
      <c r="C13" s="2"/>
      <c r="D13" s="2"/>
      <c r="E13" s="3"/>
      <c r="F13" s="2"/>
      <c r="G13" s="3"/>
      <c r="H13" s="9"/>
      <c r="I13" s="4"/>
    </row>
    <row r="14" spans="1:9" ht="15.75" thickBot="1" x14ac:dyDescent="0.3">
      <c r="A14" s="1"/>
      <c r="B14" s="1"/>
      <c r="C14" s="5"/>
      <c r="D14" s="5" t="s">
        <v>17</v>
      </c>
      <c r="E14" s="6">
        <v>45924</v>
      </c>
      <c r="F14" s="5" t="s">
        <v>23</v>
      </c>
      <c r="G14" s="6">
        <v>45924</v>
      </c>
      <c r="H14" s="10">
        <v>279</v>
      </c>
      <c r="I14" s="7">
        <v>807.09</v>
      </c>
    </row>
    <row r="15" spans="1:9" x14ac:dyDescent="0.25">
      <c r="A15" s="5"/>
      <c r="B15" s="5" t="s">
        <v>13</v>
      </c>
      <c r="C15" s="5"/>
      <c r="D15" s="5"/>
      <c r="E15" s="6"/>
      <c r="F15" s="5"/>
      <c r="G15" s="6"/>
      <c r="H15" s="10"/>
      <c r="I15" s="8">
        <f>ROUND(SUM(I13:I14),5)</f>
        <v>807.09</v>
      </c>
    </row>
    <row r="16" spans="1:9" x14ac:dyDescent="0.25">
      <c r="A16" s="2"/>
      <c r="B16" s="2" t="s">
        <v>14</v>
      </c>
      <c r="C16" s="2"/>
      <c r="D16" s="2"/>
      <c r="E16" s="3"/>
      <c r="F16" s="2"/>
      <c r="G16" s="3"/>
      <c r="H16" s="9"/>
      <c r="I16" s="4"/>
    </row>
    <row r="17" spans="1:9" ht="15.75" thickBot="1" x14ac:dyDescent="0.3">
      <c r="A17" s="1"/>
      <c r="B17" s="1"/>
      <c r="C17" s="5"/>
      <c r="D17" s="5" t="s">
        <v>17</v>
      </c>
      <c r="E17" s="6">
        <v>46092</v>
      </c>
      <c r="F17" s="5" t="s">
        <v>24</v>
      </c>
      <c r="G17" s="6">
        <v>46102</v>
      </c>
      <c r="H17" s="10">
        <v>101</v>
      </c>
      <c r="I17" s="8">
        <v>113.95</v>
      </c>
    </row>
    <row r="18" spans="1:9" ht="15.75" thickBot="1" x14ac:dyDescent="0.3">
      <c r="A18" s="5"/>
      <c r="B18" s="5" t="s">
        <v>15</v>
      </c>
      <c r="C18" s="5"/>
      <c r="D18" s="5"/>
      <c r="E18" s="6"/>
      <c r="F18" s="5"/>
      <c r="G18" s="6"/>
      <c r="H18" s="10"/>
      <c r="I18" s="11">
        <f>ROUND(SUM(I16:I17),5)</f>
        <v>113.95</v>
      </c>
    </row>
    <row r="19" spans="1:9" s="13" customFormat="1" ht="12" thickBot="1" x14ac:dyDescent="0.25">
      <c r="A19" s="2" t="s">
        <v>16</v>
      </c>
      <c r="B19" s="2"/>
      <c r="C19" s="2"/>
      <c r="D19" s="2"/>
      <c r="E19" s="3"/>
      <c r="F19" s="2"/>
      <c r="G19" s="3"/>
      <c r="H19" s="9"/>
      <c r="I19" s="12">
        <f>ROUND(I4+I9+I12+I15+I18,5)</f>
        <v>3436.56</v>
      </c>
    </row>
    <row r="20" spans="1:9" ht="15.75" thickTop="1" x14ac:dyDescent="0.25"/>
  </sheetData>
  <printOptions gridLines="1"/>
  <pageMargins left="0.7" right="0.7" top="0.75" bottom="0.75" header="0.1" footer="0.3"/>
  <pageSetup orientation="portrait" r:id="rId1"/>
  <headerFooter>
    <oddHeader>&amp;L&amp;"Arial,Bold"&amp;8 2:18 PM
&amp;"Arial,Bold"&amp;8 07/07/26
&amp;"Arial,Bold"&amp;8 &amp;C&amp;"Arial,Bold"&amp;12 VILLAGE OF SURFSIDE BEACH HF
&amp;"Arial,Bold"&amp;14 Unpaid Bills Detail
&amp;"Arial,Bold"&amp;10 As of June 30, 2026</oddHeader>
    <oddFooter>&amp;R&amp;"Arial,Bold"&amp;8 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F0325-87BA-4E4E-852A-5E3B221F71F0}">
  <dimension ref="A1:H367"/>
  <sheetViews>
    <sheetView tabSelected="1"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 activeCell="L31" sqref="L31"/>
    </sheetView>
  </sheetViews>
  <sheetFormatPr defaultRowHeight="15" x14ac:dyDescent="0.25"/>
  <cols>
    <col min="1" max="1" width="5.85546875" bestFit="1" customWidth="1"/>
    <col min="2" max="2" width="12.85546875" bestFit="1" customWidth="1"/>
    <col min="3" max="3" width="17.42578125" bestFit="1" customWidth="1"/>
    <col min="4" max="4" width="8.7109375" bestFit="1" customWidth="1"/>
    <col min="5" max="5" width="22.85546875" bestFit="1" customWidth="1"/>
    <col min="6" max="6" width="30.7109375" customWidth="1"/>
    <col min="7" max="7" width="11" bestFit="1" customWidth="1"/>
    <col min="8" max="8" width="13.85546875" bestFit="1" customWidth="1"/>
  </cols>
  <sheetData>
    <row r="1" spans="1:8" s="16" customFormat="1" ht="15.75" thickBot="1" x14ac:dyDescent="0.3">
      <c r="A1" s="14"/>
      <c r="B1" s="15" t="s">
        <v>0</v>
      </c>
      <c r="C1" s="15" t="s">
        <v>2</v>
      </c>
      <c r="D1" s="15" t="s">
        <v>1</v>
      </c>
      <c r="E1" s="15" t="s">
        <v>158</v>
      </c>
      <c r="F1" s="15" t="s">
        <v>26</v>
      </c>
      <c r="G1" s="15" t="s">
        <v>159</v>
      </c>
      <c r="H1" s="15" t="s">
        <v>160</v>
      </c>
    </row>
    <row r="2" spans="1:8" ht="15.75" thickTop="1" x14ac:dyDescent="0.25">
      <c r="A2" s="2" t="s">
        <v>161</v>
      </c>
      <c r="B2" s="2"/>
      <c r="C2" s="2"/>
      <c r="D2" s="3"/>
      <c r="E2" s="2"/>
      <c r="F2" s="2"/>
      <c r="G2" s="4"/>
      <c r="H2" s="4"/>
    </row>
    <row r="3" spans="1:8" x14ac:dyDescent="0.25">
      <c r="A3" s="1"/>
      <c r="B3" s="2" t="s">
        <v>42</v>
      </c>
      <c r="C3" s="2"/>
      <c r="D3" s="3">
        <v>46175</v>
      </c>
      <c r="E3" s="2" t="s">
        <v>40</v>
      </c>
      <c r="F3" s="2" t="s">
        <v>69</v>
      </c>
      <c r="G3" s="4"/>
      <c r="H3" s="4">
        <v>-30</v>
      </c>
    </row>
    <row r="4" spans="1:8" x14ac:dyDescent="0.25">
      <c r="A4" s="2" t="s">
        <v>161</v>
      </c>
      <c r="B4" s="2"/>
      <c r="C4" s="2"/>
      <c r="D4" s="3"/>
      <c r="E4" s="2"/>
      <c r="F4" s="2"/>
      <c r="G4" s="4"/>
      <c r="H4" s="4"/>
    </row>
    <row r="5" spans="1:8" ht="15.75" thickBot="1" x14ac:dyDescent="0.3">
      <c r="A5" s="1"/>
      <c r="B5" s="5"/>
      <c r="C5" s="5"/>
      <c r="D5" s="6"/>
      <c r="E5" s="5"/>
      <c r="F5" s="5" t="s">
        <v>80</v>
      </c>
      <c r="G5" s="7">
        <v>-30</v>
      </c>
      <c r="H5" s="7">
        <v>30</v>
      </c>
    </row>
    <row r="6" spans="1:8" x14ac:dyDescent="0.25">
      <c r="A6" s="5" t="s">
        <v>16</v>
      </c>
      <c r="B6" s="5"/>
      <c r="C6" s="5"/>
      <c r="D6" s="6"/>
      <c r="E6" s="5"/>
      <c r="F6" s="5"/>
      <c r="G6" s="8">
        <f>ROUND(SUM(G4:G5),5)</f>
        <v>-30</v>
      </c>
      <c r="H6" s="8">
        <f>ROUND(SUM(H4:H5),5)</f>
        <v>30</v>
      </c>
    </row>
    <row r="7" spans="1:8" x14ac:dyDescent="0.25">
      <c r="A7" s="2" t="s">
        <v>161</v>
      </c>
      <c r="B7" s="2"/>
      <c r="C7" s="2"/>
      <c r="D7" s="3"/>
      <c r="E7" s="2"/>
      <c r="F7" s="2"/>
      <c r="G7" s="4"/>
      <c r="H7" s="4"/>
    </row>
    <row r="8" spans="1:8" x14ac:dyDescent="0.25">
      <c r="A8" s="1"/>
      <c r="B8" s="2" t="s">
        <v>42</v>
      </c>
      <c r="C8" s="2"/>
      <c r="D8" s="3">
        <v>46183</v>
      </c>
      <c r="E8" s="2" t="s">
        <v>38</v>
      </c>
      <c r="F8" s="2" t="s">
        <v>69</v>
      </c>
      <c r="G8" s="4"/>
      <c r="H8" s="4">
        <v>-91.35</v>
      </c>
    </row>
    <row r="9" spans="1:8" x14ac:dyDescent="0.25">
      <c r="A9" s="2" t="s">
        <v>161</v>
      </c>
      <c r="B9" s="2"/>
      <c r="C9" s="2"/>
      <c r="D9" s="3"/>
      <c r="E9" s="2"/>
      <c r="F9" s="2"/>
      <c r="G9" s="4"/>
      <c r="H9" s="4"/>
    </row>
    <row r="10" spans="1:8" ht="15.75" thickBot="1" x14ac:dyDescent="0.3">
      <c r="A10" s="1"/>
      <c r="B10" s="5"/>
      <c r="C10" s="5"/>
      <c r="D10" s="6"/>
      <c r="E10" s="5"/>
      <c r="F10" s="5" t="s">
        <v>80</v>
      </c>
      <c r="G10" s="7">
        <v>-91.35</v>
      </c>
      <c r="H10" s="7">
        <v>91.35</v>
      </c>
    </row>
    <row r="11" spans="1:8" x14ac:dyDescent="0.25">
      <c r="A11" s="5" t="s">
        <v>16</v>
      </c>
      <c r="B11" s="5"/>
      <c r="C11" s="5"/>
      <c r="D11" s="6"/>
      <c r="E11" s="5"/>
      <c r="F11" s="5"/>
      <c r="G11" s="8">
        <f>ROUND(SUM(G9:G10),5)</f>
        <v>-91.35</v>
      </c>
      <c r="H11" s="8">
        <f>ROUND(SUM(H9:H10),5)</f>
        <v>91.35</v>
      </c>
    </row>
    <row r="12" spans="1:8" x14ac:dyDescent="0.25">
      <c r="A12" s="2" t="s">
        <v>161</v>
      </c>
      <c r="B12" s="2"/>
      <c r="C12" s="2"/>
      <c r="D12" s="3"/>
      <c r="E12" s="2"/>
      <c r="F12" s="2"/>
      <c r="G12" s="4"/>
      <c r="H12" s="4"/>
    </row>
    <row r="13" spans="1:8" x14ac:dyDescent="0.25">
      <c r="A13" s="1"/>
      <c r="B13" s="2" t="s">
        <v>42</v>
      </c>
      <c r="C13" s="2" t="s">
        <v>50</v>
      </c>
      <c r="D13" s="3">
        <v>46175</v>
      </c>
      <c r="E13" s="2" t="s">
        <v>180</v>
      </c>
      <c r="F13" s="2" t="s">
        <v>69</v>
      </c>
      <c r="G13" s="4"/>
      <c r="H13" s="4">
        <v>-300</v>
      </c>
    </row>
    <row r="14" spans="1:8" x14ac:dyDescent="0.25">
      <c r="A14" s="2" t="s">
        <v>161</v>
      </c>
      <c r="B14" s="2"/>
      <c r="C14" s="2"/>
      <c r="D14" s="3"/>
      <c r="E14" s="2"/>
      <c r="F14" s="2"/>
      <c r="G14" s="4"/>
      <c r="H14" s="4"/>
    </row>
    <row r="15" spans="1:8" ht="15.75" thickBot="1" x14ac:dyDescent="0.3">
      <c r="A15" s="1"/>
      <c r="B15" s="5"/>
      <c r="C15" s="5"/>
      <c r="D15" s="6"/>
      <c r="E15" s="5"/>
      <c r="F15" s="5" t="s">
        <v>85</v>
      </c>
      <c r="G15" s="7">
        <v>-300</v>
      </c>
      <c r="H15" s="7">
        <v>300</v>
      </c>
    </row>
    <row r="16" spans="1:8" x14ac:dyDescent="0.25">
      <c r="A16" s="5" t="s">
        <v>16</v>
      </c>
      <c r="B16" s="5"/>
      <c r="C16" s="5"/>
      <c r="D16" s="6"/>
      <c r="E16" s="5"/>
      <c r="F16" s="5"/>
      <c r="G16" s="8">
        <f>ROUND(SUM(G14:G15),5)</f>
        <v>-300</v>
      </c>
      <c r="H16" s="8">
        <f>ROUND(SUM(H14:H15),5)</f>
        <v>300</v>
      </c>
    </row>
    <row r="17" spans="1:8" x14ac:dyDescent="0.25">
      <c r="A17" s="2" t="s">
        <v>161</v>
      </c>
      <c r="B17" s="2"/>
      <c r="C17" s="2"/>
      <c r="D17" s="3"/>
      <c r="E17" s="2"/>
      <c r="F17" s="2"/>
      <c r="G17" s="4"/>
      <c r="H17" s="4"/>
    </row>
    <row r="18" spans="1:8" x14ac:dyDescent="0.25">
      <c r="A18" s="1"/>
      <c r="B18" s="2" t="s">
        <v>41</v>
      </c>
      <c r="C18" s="2" t="s">
        <v>50</v>
      </c>
      <c r="D18" s="3">
        <v>46182</v>
      </c>
      <c r="E18" s="2" t="s">
        <v>39</v>
      </c>
      <c r="F18" s="2" t="s">
        <v>69</v>
      </c>
      <c r="G18" s="4"/>
      <c r="H18" s="4">
        <v>-2398.5300000000002</v>
      </c>
    </row>
    <row r="19" spans="1:8" x14ac:dyDescent="0.25">
      <c r="A19" s="2" t="s">
        <v>161</v>
      </c>
      <c r="B19" s="2"/>
      <c r="C19" s="2"/>
      <c r="D19" s="3"/>
      <c r="E19" s="2"/>
      <c r="F19" s="2"/>
      <c r="G19" s="4"/>
      <c r="H19" s="4"/>
    </row>
    <row r="20" spans="1:8" ht="15.75" thickBot="1" x14ac:dyDescent="0.3">
      <c r="A20" s="1"/>
      <c r="B20" s="5" t="s">
        <v>17</v>
      </c>
      <c r="C20" s="5"/>
      <c r="D20" s="6">
        <v>46174</v>
      </c>
      <c r="E20" s="5"/>
      <c r="F20" s="5" t="s">
        <v>78</v>
      </c>
      <c r="G20" s="7">
        <v>-2398.5300000000002</v>
      </c>
      <c r="H20" s="7">
        <v>2398.5300000000002</v>
      </c>
    </row>
    <row r="21" spans="1:8" x14ac:dyDescent="0.25">
      <c r="A21" s="5" t="s">
        <v>16</v>
      </c>
      <c r="B21" s="5"/>
      <c r="C21" s="5"/>
      <c r="D21" s="6"/>
      <c r="E21" s="5"/>
      <c r="F21" s="5"/>
      <c r="G21" s="8">
        <f>ROUND(SUM(G19:G20),5)</f>
        <v>-2398.5300000000002</v>
      </c>
      <c r="H21" s="8">
        <f>ROUND(SUM(H19:H20),5)</f>
        <v>2398.5300000000002</v>
      </c>
    </row>
    <row r="22" spans="1:8" x14ac:dyDescent="0.25">
      <c r="A22" s="2" t="s">
        <v>161</v>
      </c>
      <c r="B22" s="2"/>
      <c r="C22" s="2"/>
      <c r="D22" s="3"/>
      <c r="E22" s="2"/>
      <c r="F22" s="2"/>
      <c r="G22" s="4"/>
      <c r="H22" s="4"/>
    </row>
    <row r="23" spans="1:8" x14ac:dyDescent="0.25">
      <c r="A23" s="1"/>
      <c r="B23" s="2" t="s">
        <v>41</v>
      </c>
      <c r="C23" s="2" t="s">
        <v>50</v>
      </c>
      <c r="D23" s="3">
        <v>46186</v>
      </c>
      <c r="E23" s="2" t="s">
        <v>34</v>
      </c>
      <c r="F23" s="2" t="s">
        <v>69</v>
      </c>
      <c r="G23" s="4"/>
      <c r="H23" s="4">
        <v>-2121.79</v>
      </c>
    </row>
    <row r="24" spans="1:8" x14ac:dyDescent="0.25">
      <c r="A24" s="2" t="s">
        <v>161</v>
      </c>
      <c r="B24" s="2"/>
      <c r="C24" s="2"/>
      <c r="D24" s="3"/>
      <c r="E24" s="2"/>
      <c r="F24" s="2"/>
      <c r="G24" s="4"/>
      <c r="H24" s="4"/>
    </row>
    <row r="25" spans="1:8" x14ac:dyDescent="0.25">
      <c r="A25" s="5"/>
      <c r="B25" s="5" t="s">
        <v>17</v>
      </c>
      <c r="C25" s="5" t="s">
        <v>56</v>
      </c>
      <c r="D25" s="6">
        <v>46186</v>
      </c>
      <c r="E25" s="5"/>
      <c r="F25" s="5" t="s">
        <v>90</v>
      </c>
      <c r="G25" s="8">
        <v>-7.66</v>
      </c>
      <c r="H25" s="8">
        <v>7.66</v>
      </c>
    </row>
    <row r="26" spans="1:8" x14ac:dyDescent="0.25">
      <c r="A26" s="5"/>
      <c r="B26" s="5"/>
      <c r="C26" s="5"/>
      <c r="D26" s="6"/>
      <c r="E26" s="5"/>
      <c r="F26" s="5" t="s">
        <v>81</v>
      </c>
      <c r="G26" s="8">
        <v>-54.38</v>
      </c>
      <c r="H26" s="8">
        <v>54.38</v>
      </c>
    </row>
    <row r="27" spans="1:8" ht="15.75" thickBot="1" x14ac:dyDescent="0.3">
      <c r="A27" s="5"/>
      <c r="B27" s="5"/>
      <c r="C27" s="5"/>
      <c r="D27" s="6"/>
      <c r="E27" s="5"/>
      <c r="F27" s="5" t="s">
        <v>91</v>
      </c>
      <c r="G27" s="7">
        <v>-2059.75</v>
      </c>
      <c r="H27" s="7">
        <v>2059.75</v>
      </c>
    </row>
    <row r="28" spans="1:8" x14ac:dyDescent="0.25">
      <c r="A28" s="5" t="s">
        <v>16</v>
      </c>
      <c r="B28" s="5"/>
      <c r="C28" s="5"/>
      <c r="D28" s="6"/>
      <c r="E28" s="5"/>
      <c r="F28" s="5"/>
      <c r="G28" s="8">
        <f>ROUND(SUM(G24:G27),5)</f>
        <v>-2121.79</v>
      </c>
      <c r="H28" s="8">
        <f>ROUND(SUM(H24:H27),5)</f>
        <v>2121.79</v>
      </c>
    </row>
    <row r="29" spans="1:8" x14ac:dyDescent="0.25">
      <c r="A29" s="2" t="s">
        <v>161</v>
      </c>
      <c r="B29" s="2"/>
      <c r="C29" s="2"/>
      <c r="D29" s="3"/>
      <c r="E29" s="2"/>
      <c r="F29" s="2"/>
      <c r="G29" s="4"/>
      <c r="H29" s="4"/>
    </row>
    <row r="30" spans="1:8" x14ac:dyDescent="0.25">
      <c r="A30" s="1"/>
      <c r="B30" s="2" t="s">
        <v>41</v>
      </c>
      <c r="C30" s="2" t="s">
        <v>50</v>
      </c>
      <c r="D30" s="3">
        <v>46188</v>
      </c>
      <c r="E30" s="2" t="s">
        <v>37</v>
      </c>
      <c r="F30" s="2" t="s">
        <v>69</v>
      </c>
      <c r="G30" s="4"/>
      <c r="H30" s="4">
        <v>-1784.13</v>
      </c>
    </row>
    <row r="31" spans="1:8" x14ac:dyDescent="0.25">
      <c r="A31" s="2" t="s">
        <v>161</v>
      </c>
      <c r="B31" s="2"/>
      <c r="C31" s="2"/>
      <c r="D31" s="3"/>
      <c r="E31" s="2"/>
      <c r="F31" s="2"/>
      <c r="G31" s="4"/>
      <c r="H31" s="4"/>
    </row>
    <row r="32" spans="1:8" ht="15.75" thickBot="1" x14ac:dyDescent="0.3">
      <c r="A32" s="1"/>
      <c r="B32" s="5" t="s">
        <v>17</v>
      </c>
      <c r="C32" s="5"/>
      <c r="D32" s="6">
        <v>46174</v>
      </c>
      <c r="E32" s="5"/>
      <c r="F32" s="5" t="s">
        <v>79</v>
      </c>
      <c r="G32" s="7">
        <v>-1784.13</v>
      </c>
      <c r="H32" s="7">
        <v>1784.13</v>
      </c>
    </row>
    <row r="33" spans="1:8" x14ac:dyDescent="0.25">
      <c r="A33" s="5" t="s">
        <v>16</v>
      </c>
      <c r="B33" s="5"/>
      <c r="C33" s="5"/>
      <c r="D33" s="6"/>
      <c r="E33" s="5"/>
      <c r="F33" s="5"/>
      <c r="G33" s="8">
        <f>ROUND(SUM(G31:G32),5)</f>
        <v>-1784.13</v>
      </c>
      <c r="H33" s="8">
        <f>ROUND(SUM(H31:H32),5)</f>
        <v>1784.13</v>
      </c>
    </row>
    <row r="34" spans="1:8" x14ac:dyDescent="0.25">
      <c r="A34" s="2" t="s">
        <v>161</v>
      </c>
      <c r="B34" s="2"/>
      <c r="C34" s="2"/>
      <c r="D34" s="3"/>
      <c r="E34" s="2"/>
      <c r="F34" s="2"/>
      <c r="G34" s="4"/>
      <c r="H34" s="4"/>
    </row>
    <row r="35" spans="1:8" x14ac:dyDescent="0.25">
      <c r="A35" s="1"/>
      <c r="B35" s="2" t="s">
        <v>42</v>
      </c>
      <c r="C35" s="2" t="s">
        <v>50</v>
      </c>
      <c r="D35" s="3">
        <v>46195</v>
      </c>
      <c r="E35" s="2" t="s">
        <v>10</v>
      </c>
      <c r="F35" s="2" t="s">
        <v>69</v>
      </c>
      <c r="G35" s="4"/>
      <c r="H35" s="4">
        <v>-185.99</v>
      </c>
    </row>
    <row r="36" spans="1:8" x14ac:dyDescent="0.25">
      <c r="A36" s="2" t="s">
        <v>161</v>
      </c>
      <c r="B36" s="2"/>
      <c r="C36" s="2"/>
      <c r="D36" s="3"/>
      <c r="E36" s="2"/>
      <c r="F36" s="2"/>
      <c r="G36" s="4"/>
      <c r="H36" s="4"/>
    </row>
    <row r="37" spans="1:8" x14ac:dyDescent="0.25">
      <c r="A37" s="5"/>
      <c r="B37" s="5"/>
      <c r="C37" s="5"/>
      <c r="D37" s="6"/>
      <c r="E37" s="5"/>
      <c r="F37" s="5" t="s">
        <v>83</v>
      </c>
      <c r="G37" s="8">
        <v>-72.8</v>
      </c>
      <c r="H37" s="8">
        <v>72.8</v>
      </c>
    </row>
    <row r="38" spans="1:8" x14ac:dyDescent="0.25">
      <c r="A38" s="5"/>
      <c r="B38" s="5"/>
      <c r="C38" s="5"/>
      <c r="D38" s="6"/>
      <c r="E38" s="5"/>
      <c r="F38" s="5" t="s">
        <v>94</v>
      </c>
      <c r="G38" s="8">
        <v>-66.39</v>
      </c>
      <c r="H38" s="8">
        <v>66.39</v>
      </c>
    </row>
    <row r="39" spans="1:8" ht="15.75" thickBot="1" x14ac:dyDescent="0.3">
      <c r="A39" s="5"/>
      <c r="B39" s="5"/>
      <c r="C39" s="5"/>
      <c r="D39" s="6"/>
      <c r="E39" s="5"/>
      <c r="F39" s="5" t="s">
        <v>95</v>
      </c>
      <c r="G39" s="7">
        <v>-46.8</v>
      </c>
      <c r="H39" s="7">
        <v>46.8</v>
      </c>
    </row>
    <row r="40" spans="1:8" x14ac:dyDescent="0.25">
      <c r="A40" s="5" t="s">
        <v>16</v>
      </c>
      <c r="B40" s="5"/>
      <c r="C40" s="5"/>
      <c r="D40" s="6"/>
      <c r="E40" s="5"/>
      <c r="F40" s="5"/>
      <c r="G40" s="8">
        <f>ROUND(SUM(G36:G39),5)</f>
        <v>-185.99</v>
      </c>
      <c r="H40" s="8">
        <f>ROUND(SUM(H36:H39),5)</f>
        <v>185.99</v>
      </c>
    </row>
    <row r="41" spans="1:8" x14ac:dyDescent="0.25">
      <c r="A41" s="2" t="s">
        <v>161</v>
      </c>
      <c r="B41" s="2"/>
      <c r="C41" s="2"/>
      <c r="D41" s="3"/>
      <c r="E41" s="2"/>
      <c r="F41" s="2"/>
      <c r="G41" s="4"/>
      <c r="H41" s="4"/>
    </row>
    <row r="42" spans="1:8" x14ac:dyDescent="0.25">
      <c r="A42" s="1"/>
      <c r="B42" s="2" t="s">
        <v>41</v>
      </c>
      <c r="C42" s="2" t="s">
        <v>50</v>
      </c>
      <c r="D42" s="3">
        <v>46199</v>
      </c>
      <c r="E42" s="2" t="s">
        <v>35</v>
      </c>
      <c r="F42" s="2" t="s">
        <v>69</v>
      </c>
      <c r="G42" s="4"/>
      <c r="H42" s="4">
        <v>-1923.59</v>
      </c>
    </row>
    <row r="43" spans="1:8" x14ac:dyDescent="0.25">
      <c r="A43" s="2" t="s">
        <v>161</v>
      </c>
      <c r="B43" s="2"/>
      <c r="C43" s="2"/>
      <c r="D43" s="3"/>
      <c r="E43" s="2"/>
      <c r="F43" s="2"/>
      <c r="G43" s="4"/>
      <c r="H43" s="4"/>
    </row>
    <row r="44" spans="1:8" ht="15.75" thickBot="1" x14ac:dyDescent="0.3">
      <c r="A44" s="1"/>
      <c r="B44" s="5" t="s">
        <v>17</v>
      </c>
      <c r="C44" s="5" t="s">
        <v>57</v>
      </c>
      <c r="D44" s="6">
        <v>46197</v>
      </c>
      <c r="E44" s="5"/>
      <c r="F44" s="5" t="s">
        <v>189</v>
      </c>
      <c r="G44" s="7">
        <v>-1923.59</v>
      </c>
      <c r="H44" s="7">
        <v>1923.59</v>
      </c>
    </row>
    <row r="45" spans="1:8" x14ac:dyDescent="0.25">
      <c r="A45" s="5" t="s">
        <v>16</v>
      </c>
      <c r="B45" s="5"/>
      <c r="C45" s="5"/>
      <c r="D45" s="6"/>
      <c r="E45" s="5"/>
      <c r="F45" s="5"/>
      <c r="G45" s="8">
        <f>ROUND(SUM(G43:G44),5)</f>
        <v>-1923.59</v>
      </c>
      <c r="H45" s="8">
        <f>ROUND(SUM(H43:H44),5)</f>
        <v>1923.59</v>
      </c>
    </row>
    <row r="46" spans="1:8" x14ac:dyDescent="0.25">
      <c r="A46" s="2" t="s">
        <v>161</v>
      </c>
      <c r="B46" s="2"/>
      <c r="C46" s="2"/>
      <c r="D46" s="3"/>
      <c r="E46" s="2"/>
      <c r="F46" s="2"/>
      <c r="G46" s="4"/>
      <c r="H46" s="4"/>
    </row>
    <row r="47" spans="1:8" x14ac:dyDescent="0.25">
      <c r="A47" s="1"/>
      <c r="B47" s="2" t="s">
        <v>42</v>
      </c>
      <c r="C47" s="2" t="s">
        <v>50</v>
      </c>
      <c r="D47" s="3">
        <v>46202</v>
      </c>
      <c r="E47" s="2" t="s">
        <v>31</v>
      </c>
      <c r="F47" s="2" t="s">
        <v>69</v>
      </c>
      <c r="G47" s="4"/>
      <c r="H47" s="4">
        <v>-262.23</v>
      </c>
    </row>
    <row r="48" spans="1:8" x14ac:dyDescent="0.25">
      <c r="A48" s="2" t="s">
        <v>161</v>
      </c>
      <c r="B48" s="2"/>
      <c r="C48" s="2"/>
      <c r="D48" s="3"/>
      <c r="E48" s="2"/>
      <c r="F48" s="2"/>
      <c r="G48" s="4"/>
      <c r="H48" s="4"/>
    </row>
    <row r="49" spans="1:8" ht="15.75" thickBot="1" x14ac:dyDescent="0.3">
      <c r="A49" s="1"/>
      <c r="B49" s="5"/>
      <c r="C49" s="5"/>
      <c r="D49" s="6"/>
      <c r="E49" s="5"/>
      <c r="F49" s="5" t="s">
        <v>89</v>
      </c>
      <c r="G49" s="7">
        <v>-262.23</v>
      </c>
      <c r="H49" s="7">
        <v>262.23</v>
      </c>
    </row>
    <row r="50" spans="1:8" x14ac:dyDescent="0.25">
      <c r="A50" s="5" t="s">
        <v>16</v>
      </c>
      <c r="B50" s="5"/>
      <c r="C50" s="5"/>
      <c r="D50" s="6"/>
      <c r="E50" s="5"/>
      <c r="F50" s="5"/>
      <c r="G50" s="8">
        <f>ROUND(SUM(G48:G49),5)</f>
        <v>-262.23</v>
      </c>
      <c r="H50" s="8">
        <f>ROUND(SUM(H48:H49),5)</f>
        <v>262.23</v>
      </c>
    </row>
    <row r="51" spans="1:8" x14ac:dyDescent="0.25">
      <c r="A51" s="2" t="s">
        <v>161</v>
      </c>
      <c r="B51" s="2"/>
      <c r="C51" s="2"/>
      <c r="D51" s="3"/>
      <c r="E51" s="2"/>
      <c r="F51" s="2"/>
      <c r="G51" s="4"/>
      <c r="H51" s="4"/>
    </row>
    <row r="52" spans="1:8" x14ac:dyDescent="0.25">
      <c r="A52" s="1"/>
      <c r="B52" s="2" t="s">
        <v>41</v>
      </c>
      <c r="C52" s="2" t="s">
        <v>58</v>
      </c>
      <c r="D52" s="3">
        <v>46176</v>
      </c>
      <c r="E52" s="2" t="s">
        <v>36</v>
      </c>
      <c r="F52" s="2" t="s">
        <v>69</v>
      </c>
      <c r="G52" s="4"/>
      <c r="H52" s="4">
        <v>-13500</v>
      </c>
    </row>
    <row r="53" spans="1:8" x14ac:dyDescent="0.25">
      <c r="A53" s="2" t="s">
        <v>161</v>
      </c>
      <c r="B53" s="2"/>
      <c r="C53" s="2"/>
      <c r="D53" s="3"/>
      <c r="E53" s="2"/>
      <c r="F53" s="2"/>
      <c r="G53" s="4"/>
      <c r="H53" s="4"/>
    </row>
    <row r="54" spans="1:8" ht="15.75" thickBot="1" x14ac:dyDescent="0.3">
      <c r="A54" s="1"/>
      <c r="B54" s="5" t="s">
        <v>17</v>
      </c>
      <c r="C54" s="5" t="s">
        <v>163</v>
      </c>
      <c r="D54" s="6">
        <v>46170</v>
      </c>
      <c r="E54" s="5"/>
      <c r="F54" s="5" t="s">
        <v>98</v>
      </c>
      <c r="G54" s="7">
        <v>-13500</v>
      </c>
      <c r="H54" s="7">
        <v>13500</v>
      </c>
    </row>
    <row r="55" spans="1:8" x14ac:dyDescent="0.25">
      <c r="A55" s="5" t="s">
        <v>16</v>
      </c>
      <c r="B55" s="5"/>
      <c r="C55" s="5"/>
      <c r="D55" s="6"/>
      <c r="E55" s="5"/>
      <c r="F55" s="5"/>
      <c r="G55" s="8">
        <f>ROUND(SUM(G53:G54),5)</f>
        <v>-13500</v>
      </c>
      <c r="H55" s="8">
        <f>ROUND(SUM(H53:H54),5)</f>
        <v>13500</v>
      </c>
    </row>
    <row r="56" spans="1:8" x14ac:dyDescent="0.25">
      <c r="A56" s="2" t="s">
        <v>161</v>
      </c>
      <c r="B56" s="2"/>
      <c r="C56" s="2"/>
      <c r="D56" s="3"/>
      <c r="E56" s="2"/>
      <c r="F56" s="2"/>
      <c r="G56" s="4"/>
      <c r="H56" s="4"/>
    </row>
    <row r="57" spans="1:8" x14ac:dyDescent="0.25">
      <c r="A57" s="1"/>
      <c r="B57" s="2" t="s">
        <v>41</v>
      </c>
      <c r="C57" s="2" t="s">
        <v>59</v>
      </c>
      <c r="D57" s="3">
        <v>46176</v>
      </c>
      <c r="E57" s="2" t="s">
        <v>36</v>
      </c>
      <c r="F57" s="2" t="s">
        <v>69</v>
      </c>
      <c r="G57" s="4"/>
      <c r="H57" s="4">
        <v>-2200</v>
      </c>
    </row>
    <row r="58" spans="1:8" x14ac:dyDescent="0.25">
      <c r="A58" s="2" t="s">
        <v>161</v>
      </c>
      <c r="B58" s="2"/>
      <c r="C58" s="2"/>
      <c r="D58" s="3"/>
      <c r="E58" s="2"/>
      <c r="F58" s="2"/>
      <c r="G58" s="4"/>
      <c r="H58" s="4"/>
    </row>
    <row r="59" spans="1:8" ht="15.75" thickBot="1" x14ac:dyDescent="0.3">
      <c r="A59" s="1"/>
      <c r="B59" s="5" t="s">
        <v>17</v>
      </c>
      <c r="C59" s="5" t="s">
        <v>164</v>
      </c>
      <c r="D59" s="6">
        <v>46171</v>
      </c>
      <c r="E59" s="5"/>
      <c r="F59" s="5" t="s">
        <v>98</v>
      </c>
      <c r="G59" s="7">
        <v>-2200</v>
      </c>
      <c r="H59" s="7">
        <v>2200</v>
      </c>
    </row>
    <row r="60" spans="1:8" x14ac:dyDescent="0.25">
      <c r="A60" s="5" t="s">
        <v>16</v>
      </c>
      <c r="B60" s="5"/>
      <c r="C60" s="5"/>
      <c r="D60" s="6"/>
      <c r="E60" s="5"/>
      <c r="F60" s="5"/>
      <c r="G60" s="8">
        <f>ROUND(SUM(G58:G59),5)</f>
        <v>-2200</v>
      </c>
      <c r="H60" s="8">
        <f>ROUND(SUM(H58:H59),5)</f>
        <v>2200</v>
      </c>
    </row>
    <row r="61" spans="1:8" x14ac:dyDescent="0.25">
      <c r="A61" s="2" t="s">
        <v>161</v>
      </c>
      <c r="B61" s="2"/>
      <c r="C61" s="2"/>
      <c r="D61" s="3"/>
      <c r="E61" s="2"/>
      <c r="F61" s="2"/>
      <c r="G61" s="4"/>
      <c r="H61" s="4"/>
    </row>
    <row r="62" spans="1:8" x14ac:dyDescent="0.25">
      <c r="A62" s="1"/>
      <c r="B62" s="2" t="s">
        <v>41</v>
      </c>
      <c r="C62" s="2" t="s">
        <v>44</v>
      </c>
      <c r="D62" s="3">
        <v>46182</v>
      </c>
      <c r="E62" s="2" t="s">
        <v>28</v>
      </c>
      <c r="F62" s="2" t="s">
        <v>69</v>
      </c>
      <c r="G62" s="4"/>
      <c r="H62" s="4">
        <v>-4218.05</v>
      </c>
    </row>
    <row r="63" spans="1:8" x14ac:dyDescent="0.25">
      <c r="A63" s="2" t="s">
        <v>161</v>
      </c>
      <c r="B63" s="2"/>
      <c r="C63" s="2"/>
      <c r="D63" s="3"/>
      <c r="E63" s="2"/>
      <c r="F63" s="2"/>
      <c r="G63" s="4"/>
      <c r="H63" s="4"/>
    </row>
    <row r="64" spans="1:8" ht="15.75" thickBot="1" x14ac:dyDescent="0.3">
      <c r="A64" s="1"/>
      <c r="B64" s="5" t="s">
        <v>17</v>
      </c>
      <c r="C64" s="5"/>
      <c r="D64" s="6">
        <v>46181</v>
      </c>
      <c r="E64" s="5"/>
      <c r="F64" s="5" t="s">
        <v>98</v>
      </c>
      <c r="G64" s="7">
        <v>-4218.05</v>
      </c>
      <c r="H64" s="7">
        <v>4218.05</v>
      </c>
    </row>
    <row r="65" spans="1:8" x14ac:dyDescent="0.25">
      <c r="A65" s="5" t="s">
        <v>16</v>
      </c>
      <c r="B65" s="5"/>
      <c r="C65" s="5"/>
      <c r="D65" s="6"/>
      <c r="E65" s="5"/>
      <c r="F65" s="5"/>
      <c r="G65" s="8">
        <f>ROUND(SUM(G63:G64),5)</f>
        <v>-4218.05</v>
      </c>
      <c r="H65" s="8">
        <f>ROUND(SUM(H63:H64),5)</f>
        <v>4218.05</v>
      </c>
    </row>
    <row r="66" spans="1:8" x14ac:dyDescent="0.25">
      <c r="A66" s="2" t="s">
        <v>161</v>
      </c>
      <c r="B66" s="2"/>
      <c r="C66" s="2"/>
      <c r="D66" s="3"/>
      <c r="E66" s="2"/>
      <c r="F66" s="2"/>
      <c r="G66" s="4"/>
      <c r="H66" s="4"/>
    </row>
    <row r="67" spans="1:8" x14ac:dyDescent="0.25">
      <c r="A67" s="1"/>
      <c r="B67" s="2" t="s">
        <v>162</v>
      </c>
      <c r="C67" s="2" t="s">
        <v>165</v>
      </c>
      <c r="D67" s="3">
        <v>46189</v>
      </c>
      <c r="E67" s="2" t="s">
        <v>181</v>
      </c>
      <c r="F67" s="2" t="s">
        <v>69</v>
      </c>
      <c r="G67" s="4"/>
      <c r="H67" s="4">
        <v>-264.12</v>
      </c>
    </row>
    <row r="68" spans="1:8" x14ac:dyDescent="0.25">
      <c r="A68" s="2" t="s">
        <v>161</v>
      </c>
      <c r="B68" s="2"/>
      <c r="C68" s="2"/>
      <c r="D68" s="3"/>
      <c r="E68" s="2"/>
      <c r="F68" s="2"/>
      <c r="G68" s="4"/>
      <c r="H68" s="4"/>
    </row>
    <row r="69" spans="1:8" x14ac:dyDescent="0.25">
      <c r="A69" s="5"/>
      <c r="B69" s="5"/>
      <c r="C69" s="5"/>
      <c r="D69" s="6"/>
      <c r="E69" s="5"/>
      <c r="F69" s="5" t="s">
        <v>99</v>
      </c>
      <c r="G69" s="8">
        <v>-286</v>
      </c>
      <c r="H69" s="8">
        <v>286</v>
      </c>
    </row>
    <row r="70" spans="1:8" x14ac:dyDescent="0.25">
      <c r="A70" s="5"/>
      <c r="B70" s="5"/>
      <c r="C70" s="5"/>
      <c r="D70" s="6"/>
      <c r="E70" s="5"/>
      <c r="F70" s="5" t="s">
        <v>77</v>
      </c>
      <c r="G70" s="8">
        <v>-17.73</v>
      </c>
      <c r="H70" s="8">
        <v>17.73</v>
      </c>
    </row>
    <row r="71" spans="1:8" x14ac:dyDescent="0.25">
      <c r="A71" s="5"/>
      <c r="B71" s="5"/>
      <c r="C71" s="5"/>
      <c r="D71" s="6"/>
      <c r="E71" s="5"/>
      <c r="F71" s="5" t="s">
        <v>190</v>
      </c>
      <c r="G71" s="8">
        <v>17.73</v>
      </c>
      <c r="H71" s="8">
        <v>-17.73</v>
      </c>
    </row>
    <row r="72" spans="1:8" x14ac:dyDescent="0.25">
      <c r="A72" s="5"/>
      <c r="B72" s="5"/>
      <c r="C72" s="5"/>
      <c r="D72" s="6"/>
      <c r="E72" s="5"/>
      <c r="F72" s="5" t="s">
        <v>190</v>
      </c>
      <c r="G72" s="8">
        <v>17.73</v>
      </c>
      <c r="H72" s="8">
        <v>-17.73</v>
      </c>
    </row>
    <row r="73" spans="1:8" x14ac:dyDescent="0.25">
      <c r="A73" s="5"/>
      <c r="B73" s="5"/>
      <c r="C73" s="5"/>
      <c r="D73" s="6"/>
      <c r="E73" s="5"/>
      <c r="F73" s="5" t="s">
        <v>77</v>
      </c>
      <c r="G73" s="8">
        <v>-4.1500000000000004</v>
      </c>
      <c r="H73" s="8">
        <v>4.1500000000000004</v>
      </c>
    </row>
    <row r="74" spans="1:8" x14ac:dyDescent="0.25">
      <c r="A74" s="5"/>
      <c r="B74" s="5"/>
      <c r="C74" s="5"/>
      <c r="D74" s="6"/>
      <c r="E74" s="5"/>
      <c r="F74" s="5" t="s">
        <v>190</v>
      </c>
      <c r="G74" s="8">
        <v>4.1500000000000004</v>
      </c>
      <c r="H74" s="8">
        <v>-4.1500000000000004</v>
      </c>
    </row>
    <row r="75" spans="1:8" x14ac:dyDescent="0.25">
      <c r="A75" s="5"/>
      <c r="B75" s="5"/>
      <c r="C75" s="5"/>
      <c r="D75" s="6"/>
      <c r="E75" s="5"/>
      <c r="F75" s="5" t="s">
        <v>190</v>
      </c>
      <c r="G75" s="8">
        <v>4.1500000000000004</v>
      </c>
      <c r="H75" s="8">
        <v>-4.1500000000000004</v>
      </c>
    </row>
    <row r="76" spans="1:8" x14ac:dyDescent="0.25">
      <c r="A76" s="5"/>
      <c r="B76" s="5"/>
      <c r="C76" s="5"/>
      <c r="D76" s="6"/>
      <c r="E76" s="5"/>
      <c r="F76" s="5" t="s">
        <v>99</v>
      </c>
      <c r="G76" s="8">
        <v>-1.71</v>
      </c>
      <c r="H76" s="8">
        <v>1.71</v>
      </c>
    </row>
    <row r="77" spans="1:8" x14ac:dyDescent="0.25">
      <c r="A77" s="5"/>
      <c r="B77" s="5"/>
      <c r="C77" s="5"/>
      <c r="D77" s="6"/>
      <c r="E77" s="5"/>
      <c r="F77" s="5" t="s">
        <v>190</v>
      </c>
      <c r="G77" s="8">
        <v>1.71</v>
      </c>
      <c r="H77" s="8">
        <v>-1.71</v>
      </c>
    </row>
    <row r="78" spans="1:8" x14ac:dyDescent="0.25">
      <c r="A78" s="5"/>
      <c r="B78" s="5"/>
      <c r="C78" s="5"/>
      <c r="D78" s="6"/>
      <c r="E78" s="5"/>
      <c r="F78" s="5" t="s">
        <v>99</v>
      </c>
      <c r="G78" s="8">
        <v>-0.28000000000000003</v>
      </c>
      <c r="H78" s="8">
        <v>0.28000000000000003</v>
      </c>
    </row>
    <row r="79" spans="1:8" ht="15.75" thickBot="1" x14ac:dyDescent="0.3">
      <c r="A79" s="5"/>
      <c r="B79" s="5"/>
      <c r="C79" s="5"/>
      <c r="D79" s="6"/>
      <c r="E79" s="5"/>
      <c r="F79" s="5" t="s">
        <v>190</v>
      </c>
      <c r="G79" s="7">
        <v>0.28000000000000003</v>
      </c>
      <c r="H79" s="7">
        <v>-0.28000000000000003</v>
      </c>
    </row>
    <row r="80" spans="1:8" x14ac:dyDescent="0.25">
      <c r="A80" s="5" t="s">
        <v>16</v>
      </c>
      <c r="B80" s="5"/>
      <c r="C80" s="5"/>
      <c r="D80" s="6"/>
      <c r="E80" s="5"/>
      <c r="F80" s="5"/>
      <c r="G80" s="8">
        <f>ROUND(SUM(G68:G79),5)</f>
        <v>-264.12</v>
      </c>
      <c r="H80" s="8">
        <f>ROUND(SUM(H68:H79),5)</f>
        <v>264.12</v>
      </c>
    </row>
    <row r="81" spans="1:8" x14ac:dyDescent="0.25">
      <c r="A81" s="2" t="s">
        <v>161</v>
      </c>
      <c r="B81" s="2"/>
      <c r="C81" s="2"/>
      <c r="D81" s="3"/>
      <c r="E81" s="2"/>
      <c r="F81" s="2"/>
      <c r="G81" s="4"/>
      <c r="H81" s="4"/>
    </row>
    <row r="82" spans="1:8" x14ac:dyDescent="0.25">
      <c r="A82" s="1"/>
      <c r="B82" s="2" t="s">
        <v>41</v>
      </c>
      <c r="C82" s="2" t="s">
        <v>46</v>
      </c>
      <c r="D82" s="3">
        <v>46191</v>
      </c>
      <c r="E82" s="2" t="s">
        <v>29</v>
      </c>
      <c r="F82" s="2" t="s">
        <v>69</v>
      </c>
      <c r="G82" s="4"/>
      <c r="H82" s="4">
        <v>-840</v>
      </c>
    </row>
    <row r="83" spans="1:8" x14ac:dyDescent="0.25">
      <c r="A83" s="2" t="s">
        <v>161</v>
      </c>
      <c r="B83" s="2"/>
      <c r="C83" s="2"/>
      <c r="D83" s="3"/>
      <c r="E83" s="2"/>
      <c r="F83" s="2"/>
      <c r="G83" s="4"/>
      <c r="H83" s="4"/>
    </row>
    <row r="84" spans="1:8" ht="15.75" thickBot="1" x14ac:dyDescent="0.3">
      <c r="A84" s="1"/>
      <c r="B84" s="5" t="s">
        <v>17</v>
      </c>
      <c r="C84" s="5" t="s">
        <v>45</v>
      </c>
      <c r="D84" s="6">
        <v>46178</v>
      </c>
      <c r="E84" s="5"/>
      <c r="F84" s="5" t="s">
        <v>83</v>
      </c>
      <c r="G84" s="7">
        <v>-840</v>
      </c>
      <c r="H84" s="7">
        <v>840</v>
      </c>
    </row>
    <row r="85" spans="1:8" x14ac:dyDescent="0.25">
      <c r="A85" s="5" t="s">
        <v>16</v>
      </c>
      <c r="B85" s="5"/>
      <c r="C85" s="5"/>
      <c r="D85" s="6"/>
      <c r="E85" s="5"/>
      <c r="F85" s="5"/>
      <c r="G85" s="8">
        <f>ROUND(SUM(G83:G84),5)</f>
        <v>-840</v>
      </c>
      <c r="H85" s="8">
        <f>ROUND(SUM(H83:H84),5)</f>
        <v>840</v>
      </c>
    </row>
    <row r="86" spans="1:8" x14ac:dyDescent="0.25">
      <c r="A86" s="2" t="s">
        <v>161</v>
      </c>
      <c r="B86" s="2"/>
      <c r="C86" s="2"/>
      <c r="D86" s="3"/>
      <c r="E86" s="2"/>
      <c r="F86" s="2"/>
      <c r="G86" s="4"/>
      <c r="H86" s="4"/>
    </row>
    <row r="87" spans="1:8" x14ac:dyDescent="0.25">
      <c r="A87" s="1"/>
      <c r="B87" s="2" t="s">
        <v>41</v>
      </c>
      <c r="C87" s="2" t="s">
        <v>49</v>
      </c>
      <c r="D87" s="3">
        <v>46195</v>
      </c>
      <c r="E87" s="2" t="s">
        <v>6</v>
      </c>
      <c r="F87" s="2" t="s">
        <v>69</v>
      </c>
      <c r="G87" s="4"/>
      <c r="H87" s="4">
        <v>-133.43</v>
      </c>
    </row>
    <row r="88" spans="1:8" x14ac:dyDescent="0.25">
      <c r="A88" s="2" t="s">
        <v>161</v>
      </c>
      <c r="B88" s="2"/>
      <c r="C88" s="2"/>
      <c r="D88" s="3"/>
      <c r="E88" s="2"/>
      <c r="F88" s="2"/>
      <c r="G88" s="4"/>
      <c r="H88" s="4"/>
    </row>
    <row r="89" spans="1:8" x14ac:dyDescent="0.25">
      <c r="A89" s="5"/>
      <c r="B89" s="5" t="s">
        <v>17</v>
      </c>
      <c r="C89" s="5" t="s">
        <v>48</v>
      </c>
      <c r="D89" s="6">
        <v>46189</v>
      </c>
      <c r="E89" s="5"/>
      <c r="F89" s="5" t="s">
        <v>93</v>
      </c>
      <c r="G89" s="8">
        <v>-48.63</v>
      </c>
      <c r="H89" s="8">
        <v>48.63</v>
      </c>
    </row>
    <row r="90" spans="1:8" ht="15.75" thickBot="1" x14ac:dyDescent="0.3">
      <c r="A90" s="5"/>
      <c r="B90" s="5"/>
      <c r="C90" s="5"/>
      <c r="D90" s="6"/>
      <c r="E90" s="5"/>
      <c r="F90" s="5" t="s">
        <v>82</v>
      </c>
      <c r="G90" s="7">
        <v>-84.8</v>
      </c>
      <c r="H90" s="7">
        <v>84.8</v>
      </c>
    </row>
    <row r="91" spans="1:8" x14ac:dyDescent="0.25">
      <c r="A91" s="5" t="s">
        <v>16</v>
      </c>
      <c r="B91" s="5"/>
      <c r="C91" s="5"/>
      <c r="D91" s="6"/>
      <c r="E91" s="5"/>
      <c r="F91" s="5"/>
      <c r="G91" s="8">
        <f>ROUND(SUM(G88:G90),5)</f>
        <v>-133.43</v>
      </c>
      <c r="H91" s="8">
        <f>ROUND(SUM(H88:H90),5)</f>
        <v>133.43</v>
      </c>
    </row>
    <row r="92" spans="1:8" x14ac:dyDescent="0.25">
      <c r="A92" s="2" t="s">
        <v>161</v>
      </c>
      <c r="B92" s="2"/>
      <c r="C92" s="2"/>
      <c r="D92" s="3"/>
      <c r="E92" s="2"/>
      <c r="F92" s="2"/>
      <c r="G92" s="4"/>
      <c r="H92" s="4"/>
    </row>
    <row r="93" spans="1:8" x14ac:dyDescent="0.25">
      <c r="A93" s="1"/>
      <c r="B93" s="2" t="s">
        <v>41</v>
      </c>
      <c r="C93" s="2" t="s">
        <v>47</v>
      </c>
      <c r="D93" s="3">
        <v>46196</v>
      </c>
      <c r="E93" s="2" t="s">
        <v>30</v>
      </c>
      <c r="F93" s="2" t="s">
        <v>69</v>
      </c>
      <c r="G93" s="4"/>
      <c r="H93" s="4">
        <v>-722.6</v>
      </c>
    </row>
    <row r="94" spans="1:8" x14ac:dyDescent="0.25">
      <c r="A94" s="2" t="s">
        <v>161</v>
      </c>
      <c r="B94" s="2"/>
      <c r="C94" s="2"/>
      <c r="D94" s="3"/>
      <c r="E94" s="2"/>
      <c r="F94" s="2"/>
      <c r="G94" s="4"/>
      <c r="H94" s="4"/>
    </row>
    <row r="95" spans="1:8" x14ac:dyDescent="0.25">
      <c r="A95" s="5"/>
      <c r="B95" s="5" t="s">
        <v>17</v>
      </c>
      <c r="C95" s="5" t="s">
        <v>166</v>
      </c>
      <c r="D95" s="6">
        <v>46101</v>
      </c>
      <c r="E95" s="5"/>
      <c r="F95" s="5" t="s">
        <v>134</v>
      </c>
      <c r="G95" s="8">
        <v>-566</v>
      </c>
      <c r="H95" s="8">
        <v>566</v>
      </c>
    </row>
    <row r="96" spans="1:8" ht="15.75" thickBot="1" x14ac:dyDescent="0.3">
      <c r="A96" s="5"/>
      <c r="B96" s="5"/>
      <c r="C96" s="5"/>
      <c r="D96" s="6"/>
      <c r="E96" s="5"/>
      <c r="F96" s="5" t="s">
        <v>85</v>
      </c>
      <c r="G96" s="7">
        <v>-156.6</v>
      </c>
      <c r="H96" s="7">
        <v>156.6</v>
      </c>
    </row>
    <row r="97" spans="1:8" x14ac:dyDescent="0.25">
      <c r="A97" s="5" t="s">
        <v>16</v>
      </c>
      <c r="B97" s="5"/>
      <c r="C97" s="5"/>
      <c r="D97" s="6"/>
      <c r="E97" s="5"/>
      <c r="F97" s="5"/>
      <c r="G97" s="8">
        <f>ROUND(SUM(G94:G96),5)</f>
        <v>-722.6</v>
      </c>
      <c r="H97" s="8">
        <f>ROUND(SUM(H94:H96),5)</f>
        <v>722.6</v>
      </c>
    </row>
    <row r="98" spans="1:8" x14ac:dyDescent="0.25">
      <c r="A98" s="2" t="s">
        <v>161</v>
      </c>
      <c r="B98" s="2"/>
      <c r="C98" s="2"/>
      <c r="D98" s="3"/>
      <c r="E98" s="2"/>
      <c r="F98" s="2"/>
      <c r="G98" s="4"/>
      <c r="H98" s="4"/>
    </row>
    <row r="99" spans="1:8" x14ac:dyDescent="0.25">
      <c r="A99" s="1"/>
      <c r="B99" s="2" t="s">
        <v>41</v>
      </c>
      <c r="C99" s="2" t="s">
        <v>54</v>
      </c>
      <c r="D99" s="3">
        <v>46199</v>
      </c>
      <c r="E99" s="2" t="s">
        <v>33</v>
      </c>
      <c r="F99" s="2" t="s">
        <v>69</v>
      </c>
      <c r="G99" s="4"/>
      <c r="H99" s="4">
        <v>-200</v>
      </c>
    </row>
    <row r="100" spans="1:8" x14ac:dyDescent="0.25">
      <c r="A100" s="2" t="s">
        <v>161</v>
      </c>
      <c r="B100" s="2"/>
      <c r="C100" s="2"/>
      <c r="D100" s="3"/>
      <c r="E100" s="2"/>
      <c r="F100" s="2"/>
      <c r="G100" s="4"/>
      <c r="H100" s="4"/>
    </row>
    <row r="101" spans="1:8" ht="15.75" thickBot="1" x14ac:dyDescent="0.3">
      <c r="A101" s="1"/>
      <c r="B101" s="5" t="s">
        <v>17</v>
      </c>
      <c r="C101" s="5" t="s">
        <v>55</v>
      </c>
      <c r="D101" s="6">
        <v>46200</v>
      </c>
      <c r="E101" s="5"/>
      <c r="F101" s="5" t="s">
        <v>86</v>
      </c>
      <c r="G101" s="7">
        <v>-200</v>
      </c>
      <c r="H101" s="7">
        <v>200</v>
      </c>
    </row>
    <row r="102" spans="1:8" x14ac:dyDescent="0.25">
      <c r="A102" s="5" t="s">
        <v>16</v>
      </c>
      <c r="B102" s="5"/>
      <c r="C102" s="5"/>
      <c r="D102" s="6"/>
      <c r="E102" s="5"/>
      <c r="F102" s="5"/>
      <c r="G102" s="8">
        <f>ROUND(SUM(G100:G101),5)</f>
        <v>-200</v>
      </c>
      <c r="H102" s="8">
        <f>ROUND(SUM(H100:H101),5)</f>
        <v>200</v>
      </c>
    </row>
    <row r="103" spans="1:8" x14ac:dyDescent="0.25">
      <c r="A103" s="2" t="s">
        <v>161</v>
      </c>
      <c r="B103" s="2"/>
      <c r="C103" s="2"/>
      <c r="D103" s="3"/>
      <c r="E103" s="2"/>
      <c r="F103" s="2"/>
      <c r="G103" s="4"/>
      <c r="H103" s="4"/>
    </row>
    <row r="104" spans="1:8" x14ac:dyDescent="0.25">
      <c r="A104" s="1"/>
      <c r="B104" s="2" t="s">
        <v>162</v>
      </c>
      <c r="C104" s="2" t="s">
        <v>167</v>
      </c>
      <c r="D104" s="3">
        <v>46175</v>
      </c>
      <c r="E104" s="2" t="s">
        <v>182</v>
      </c>
      <c r="F104" s="2" t="s">
        <v>69</v>
      </c>
      <c r="G104" s="4"/>
      <c r="H104" s="4">
        <v>-294.14</v>
      </c>
    </row>
    <row r="105" spans="1:8" x14ac:dyDescent="0.25">
      <c r="A105" s="2" t="s">
        <v>161</v>
      </c>
      <c r="B105" s="2"/>
      <c r="C105" s="2"/>
      <c r="D105" s="3"/>
      <c r="E105" s="2"/>
      <c r="F105" s="2"/>
      <c r="G105" s="4"/>
      <c r="H105" s="4"/>
    </row>
    <row r="106" spans="1:8" x14ac:dyDescent="0.25">
      <c r="A106" s="5"/>
      <c r="B106" s="5"/>
      <c r="C106" s="5"/>
      <c r="D106" s="6"/>
      <c r="E106" s="5"/>
      <c r="F106" s="5" t="s">
        <v>99</v>
      </c>
      <c r="G106" s="8">
        <v>-318.5</v>
      </c>
      <c r="H106" s="8">
        <v>318.5</v>
      </c>
    </row>
    <row r="107" spans="1:8" x14ac:dyDescent="0.25">
      <c r="A107" s="5"/>
      <c r="B107" s="5"/>
      <c r="C107" s="5"/>
      <c r="D107" s="6"/>
      <c r="E107" s="5"/>
      <c r="F107" s="5" t="s">
        <v>77</v>
      </c>
      <c r="G107" s="8">
        <v>-19.739999999999998</v>
      </c>
      <c r="H107" s="8">
        <v>19.739999999999998</v>
      </c>
    </row>
    <row r="108" spans="1:8" x14ac:dyDescent="0.25">
      <c r="A108" s="5"/>
      <c r="B108" s="5"/>
      <c r="C108" s="5"/>
      <c r="D108" s="6"/>
      <c r="E108" s="5"/>
      <c r="F108" s="5" t="s">
        <v>190</v>
      </c>
      <c r="G108" s="8">
        <v>19.739999999999998</v>
      </c>
      <c r="H108" s="8">
        <v>-19.739999999999998</v>
      </c>
    </row>
    <row r="109" spans="1:8" x14ac:dyDescent="0.25">
      <c r="A109" s="5"/>
      <c r="B109" s="5"/>
      <c r="C109" s="5"/>
      <c r="D109" s="6"/>
      <c r="E109" s="5"/>
      <c r="F109" s="5" t="s">
        <v>190</v>
      </c>
      <c r="G109" s="8">
        <v>19.739999999999998</v>
      </c>
      <c r="H109" s="8">
        <v>-19.739999999999998</v>
      </c>
    </row>
    <row r="110" spans="1:8" x14ac:dyDescent="0.25">
      <c r="A110" s="5"/>
      <c r="B110" s="5"/>
      <c r="C110" s="5"/>
      <c r="D110" s="6"/>
      <c r="E110" s="5"/>
      <c r="F110" s="5" t="s">
        <v>77</v>
      </c>
      <c r="G110" s="8">
        <v>-4.62</v>
      </c>
      <c r="H110" s="8">
        <v>4.62</v>
      </c>
    </row>
    <row r="111" spans="1:8" x14ac:dyDescent="0.25">
      <c r="A111" s="5"/>
      <c r="B111" s="5"/>
      <c r="C111" s="5"/>
      <c r="D111" s="6"/>
      <c r="E111" s="5"/>
      <c r="F111" s="5" t="s">
        <v>190</v>
      </c>
      <c r="G111" s="8">
        <v>4.62</v>
      </c>
      <c r="H111" s="8">
        <v>-4.62</v>
      </c>
    </row>
    <row r="112" spans="1:8" x14ac:dyDescent="0.25">
      <c r="A112" s="5"/>
      <c r="B112" s="5"/>
      <c r="C112" s="5"/>
      <c r="D112" s="6"/>
      <c r="E112" s="5"/>
      <c r="F112" s="5" t="s">
        <v>190</v>
      </c>
      <c r="G112" s="8">
        <v>4.62</v>
      </c>
      <c r="H112" s="8">
        <v>-4.62</v>
      </c>
    </row>
    <row r="113" spans="1:8" x14ac:dyDescent="0.25">
      <c r="A113" s="5"/>
      <c r="B113" s="5"/>
      <c r="C113" s="5"/>
      <c r="D113" s="6"/>
      <c r="E113" s="5"/>
      <c r="F113" s="5" t="s">
        <v>99</v>
      </c>
      <c r="G113" s="8">
        <v>-1.91</v>
      </c>
      <c r="H113" s="8">
        <v>1.91</v>
      </c>
    </row>
    <row r="114" spans="1:8" x14ac:dyDescent="0.25">
      <c r="A114" s="5"/>
      <c r="B114" s="5"/>
      <c r="C114" s="5"/>
      <c r="D114" s="6"/>
      <c r="E114" s="5"/>
      <c r="F114" s="5" t="s">
        <v>190</v>
      </c>
      <c r="G114" s="8">
        <v>1.91</v>
      </c>
      <c r="H114" s="8">
        <v>-1.91</v>
      </c>
    </row>
    <row r="115" spans="1:8" x14ac:dyDescent="0.25">
      <c r="A115" s="5"/>
      <c r="B115" s="5"/>
      <c r="C115" s="5"/>
      <c r="D115" s="6"/>
      <c r="E115" s="5"/>
      <c r="F115" s="5" t="s">
        <v>99</v>
      </c>
      <c r="G115" s="8">
        <v>-0.32</v>
      </c>
      <c r="H115" s="8">
        <v>0.32</v>
      </c>
    </row>
    <row r="116" spans="1:8" ht="15.75" thickBot="1" x14ac:dyDescent="0.3">
      <c r="A116" s="5"/>
      <c r="B116" s="5"/>
      <c r="C116" s="5"/>
      <c r="D116" s="6"/>
      <c r="E116" s="5"/>
      <c r="F116" s="5" t="s">
        <v>190</v>
      </c>
      <c r="G116" s="7">
        <v>0.32</v>
      </c>
      <c r="H116" s="7">
        <v>-0.32</v>
      </c>
    </row>
    <row r="117" spans="1:8" x14ac:dyDescent="0.25">
      <c r="A117" s="5" t="s">
        <v>16</v>
      </c>
      <c r="B117" s="5"/>
      <c r="C117" s="5"/>
      <c r="D117" s="6"/>
      <c r="E117" s="5"/>
      <c r="F117" s="5"/>
      <c r="G117" s="8">
        <f>ROUND(SUM(G105:G116),5)</f>
        <v>-294.14</v>
      </c>
      <c r="H117" s="8">
        <f>ROUND(SUM(H105:H116),5)</f>
        <v>294.14</v>
      </c>
    </row>
    <row r="118" spans="1:8" x14ac:dyDescent="0.25">
      <c r="A118" s="2" t="s">
        <v>161</v>
      </c>
      <c r="B118" s="2"/>
      <c r="C118" s="2"/>
      <c r="D118" s="3"/>
      <c r="E118" s="2"/>
      <c r="F118" s="2"/>
      <c r="G118" s="4"/>
      <c r="H118" s="4"/>
    </row>
    <row r="119" spans="1:8" x14ac:dyDescent="0.25">
      <c r="A119" s="1"/>
      <c r="B119" s="2" t="s">
        <v>162</v>
      </c>
      <c r="C119" s="2" t="s">
        <v>167</v>
      </c>
      <c r="D119" s="3">
        <v>46176</v>
      </c>
      <c r="E119" s="2" t="s">
        <v>182</v>
      </c>
      <c r="F119" s="2" t="s">
        <v>69</v>
      </c>
      <c r="G119" s="4"/>
      <c r="H119" s="4">
        <v>-294.13</v>
      </c>
    </row>
    <row r="120" spans="1:8" x14ac:dyDescent="0.25">
      <c r="A120" s="2" t="s">
        <v>161</v>
      </c>
      <c r="B120" s="2"/>
      <c r="C120" s="2"/>
      <c r="D120" s="3"/>
      <c r="E120" s="2"/>
      <c r="F120" s="2"/>
      <c r="G120" s="4"/>
      <c r="H120" s="4"/>
    </row>
    <row r="121" spans="1:8" x14ac:dyDescent="0.25">
      <c r="A121" s="5"/>
      <c r="B121" s="5"/>
      <c r="C121" s="5"/>
      <c r="D121" s="6"/>
      <c r="E121" s="5"/>
      <c r="F121" s="5" t="s">
        <v>99</v>
      </c>
      <c r="G121" s="8">
        <v>-318.5</v>
      </c>
      <c r="H121" s="8">
        <v>318.5</v>
      </c>
    </row>
    <row r="122" spans="1:8" x14ac:dyDescent="0.25">
      <c r="A122" s="5"/>
      <c r="B122" s="5"/>
      <c r="C122" s="5"/>
      <c r="D122" s="6"/>
      <c r="E122" s="5"/>
      <c r="F122" s="5" t="s">
        <v>77</v>
      </c>
      <c r="G122" s="8">
        <v>-19.75</v>
      </c>
      <c r="H122" s="8">
        <v>19.75</v>
      </c>
    </row>
    <row r="123" spans="1:8" x14ac:dyDescent="0.25">
      <c r="A123" s="5"/>
      <c r="B123" s="5"/>
      <c r="C123" s="5"/>
      <c r="D123" s="6"/>
      <c r="E123" s="5"/>
      <c r="F123" s="5" t="s">
        <v>190</v>
      </c>
      <c r="G123" s="8">
        <v>19.75</v>
      </c>
      <c r="H123" s="8">
        <v>-19.75</v>
      </c>
    </row>
    <row r="124" spans="1:8" x14ac:dyDescent="0.25">
      <c r="A124" s="5"/>
      <c r="B124" s="5"/>
      <c r="C124" s="5"/>
      <c r="D124" s="6"/>
      <c r="E124" s="5"/>
      <c r="F124" s="5" t="s">
        <v>190</v>
      </c>
      <c r="G124" s="8">
        <v>19.75</v>
      </c>
      <c r="H124" s="8">
        <v>-19.75</v>
      </c>
    </row>
    <row r="125" spans="1:8" x14ac:dyDescent="0.25">
      <c r="A125" s="5"/>
      <c r="B125" s="5"/>
      <c r="C125" s="5"/>
      <c r="D125" s="6"/>
      <c r="E125" s="5"/>
      <c r="F125" s="5" t="s">
        <v>77</v>
      </c>
      <c r="G125" s="8">
        <v>-4.62</v>
      </c>
      <c r="H125" s="8">
        <v>4.62</v>
      </c>
    </row>
    <row r="126" spans="1:8" x14ac:dyDescent="0.25">
      <c r="A126" s="5"/>
      <c r="B126" s="5"/>
      <c r="C126" s="5"/>
      <c r="D126" s="6"/>
      <c r="E126" s="5"/>
      <c r="F126" s="5" t="s">
        <v>190</v>
      </c>
      <c r="G126" s="8">
        <v>4.62</v>
      </c>
      <c r="H126" s="8">
        <v>-4.62</v>
      </c>
    </row>
    <row r="127" spans="1:8" x14ac:dyDescent="0.25">
      <c r="A127" s="5"/>
      <c r="B127" s="5"/>
      <c r="C127" s="5"/>
      <c r="D127" s="6"/>
      <c r="E127" s="5"/>
      <c r="F127" s="5" t="s">
        <v>190</v>
      </c>
      <c r="G127" s="8">
        <v>4.62</v>
      </c>
      <c r="H127" s="8">
        <v>-4.62</v>
      </c>
    </row>
    <row r="128" spans="1:8" x14ac:dyDescent="0.25">
      <c r="A128" s="5"/>
      <c r="B128" s="5"/>
      <c r="C128" s="5"/>
      <c r="D128" s="6"/>
      <c r="E128" s="5"/>
      <c r="F128" s="5" t="s">
        <v>99</v>
      </c>
      <c r="G128" s="8">
        <v>-1.91</v>
      </c>
      <c r="H128" s="8">
        <v>1.91</v>
      </c>
    </row>
    <row r="129" spans="1:8" x14ac:dyDescent="0.25">
      <c r="A129" s="5"/>
      <c r="B129" s="5"/>
      <c r="C129" s="5"/>
      <c r="D129" s="6"/>
      <c r="E129" s="5"/>
      <c r="F129" s="5" t="s">
        <v>190</v>
      </c>
      <c r="G129" s="8">
        <v>1.91</v>
      </c>
      <c r="H129" s="8">
        <v>-1.91</v>
      </c>
    </row>
    <row r="130" spans="1:8" x14ac:dyDescent="0.25">
      <c r="A130" s="5"/>
      <c r="B130" s="5"/>
      <c r="C130" s="5"/>
      <c r="D130" s="6"/>
      <c r="E130" s="5"/>
      <c r="F130" s="5" t="s">
        <v>99</v>
      </c>
      <c r="G130" s="8">
        <v>-0.31</v>
      </c>
      <c r="H130" s="8">
        <v>0.31</v>
      </c>
    </row>
    <row r="131" spans="1:8" ht="15.75" thickBot="1" x14ac:dyDescent="0.3">
      <c r="A131" s="5"/>
      <c r="B131" s="5"/>
      <c r="C131" s="5"/>
      <c r="D131" s="6"/>
      <c r="E131" s="5"/>
      <c r="F131" s="5" t="s">
        <v>190</v>
      </c>
      <c r="G131" s="7">
        <v>0.31</v>
      </c>
      <c r="H131" s="7">
        <v>-0.31</v>
      </c>
    </row>
    <row r="132" spans="1:8" x14ac:dyDescent="0.25">
      <c r="A132" s="5" t="s">
        <v>16</v>
      </c>
      <c r="B132" s="5"/>
      <c r="C132" s="5"/>
      <c r="D132" s="6"/>
      <c r="E132" s="5"/>
      <c r="F132" s="5"/>
      <c r="G132" s="8">
        <f>ROUND(SUM(G120:G131),5)</f>
        <v>-294.13</v>
      </c>
      <c r="H132" s="8">
        <f>ROUND(SUM(H120:H131),5)</f>
        <v>294.13</v>
      </c>
    </row>
    <row r="133" spans="1:8" x14ac:dyDescent="0.25">
      <c r="A133" s="2" t="s">
        <v>161</v>
      </c>
      <c r="B133" s="2"/>
      <c r="C133" s="2"/>
      <c r="D133" s="3"/>
      <c r="E133" s="2"/>
      <c r="F133" s="2"/>
      <c r="G133" s="4"/>
      <c r="H133" s="4"/>
    </row>
    <row r="134" spans="1:8" x14ac:dyDescent="0.25">
      <c r="A134" s="1"/>
      <c r="B134" s="2" t="s">
        <v>162</v>
      </c>
      <c r="C134" s="2" t="s">
        <v>168</v>
      </c>
      <c r="D134" s="3">
        <v>46175</v>
      </c>
      <c r="E134" s="2" t="s">
        <v>183</v>
      </c>
      <c r="F134" s="2" t="s">
        <v>69</v>
      </c>
      <c r="G134" s="4"/>
      <c r="H134" s="4">
        <v>-1079.54</v>
      </c>
    </row>
    <row r="135" spans="1:8" x14ac:dyDescent="0.25">
      <c r="A135" s="2" t="s">
        <v>161</v>
      </c>
      <c r="B135" s="2"/>
      <c r="C135" s="2"/>
      <c r="D135" s="3"/>
      <c r="E135" s="2"/>
      <c r="F135" s="2"/>
      <c r="G135" s="4"/>
      <c r="H135" s="4"/>
    </row>
    <row r="136" spans="1:8" x14ac:dyDescent="0.25">
      <c r="A136" s="5"/>
      <c r="B136" s="5"/>
      <c r="C136" s="5"/>
      <c r="D136" s="6"/>
      <c r="E136" s="5"/>
      <c r="F136" s="5" t="s">
        <v>99</v>
      </c>
      <c r="G136" s="8">
        <v>-1054.72</v>
      </c>
      <c r="H136" s="8">
        <v>1054.72</v>
      </c>
    </row>
    <row r="137" spans="1:8" x14ac:dyDescent="0.25">
      <c r="A137" s="5"/>
      <c r="B137" s="5"/>
      <c r="C137" s="5"/>
      <c r="D137" s="6"/>
      <c r="E137" s="5"/>
      <c r="F137" s="5" t="s">
        <v>99</v>
      </c>
      <c r="G137" s="8">
        <v>-131.84</v>
      </c>
      <c r="H137" s="8">
        <v>131.84</v>
      </c>
    </row>
    <row r="138" spans="1:8" x14ac:dyDescent="0.25">
      <c r="A138" s="5"/>
      <c r="B138" s="5"/>
      <c r="C138" s="5"/>
      <c r="D138" s="6"/>
      <c r="E138" s="5"/>
      <c r="F138" s="5" t="s">
        <v>99</v>
      </c>
      <c r="G138" s="8">
        <v>-131.84</v>
      </c>
      <c r="H138" s="8">
        <v>131.84</v>
      </c>
    </row>
    <row r="139" spans="1:8" x14ac:dyDescent="0.25">
      <c r="A139" s="5"/>
      <c r="B139" s="5"/>
      <c r="C139" s="5"/>
      <c r="D139" s="6"/>
      <c r="E139" s="5"/>
      <c r="F139" s="5" t="s">
        <v>191</v>
      </c>
      <c r="G139" s="8">
        <v>105.47</v>
      </c>
      <c r="H139" s="8">
        <v>-105.47</v>
      </c>
    </row>
    <row r="140" spans="1:8" x14ac:dyDescent="0.25">
      <c r="A140" s="5"/>
      <c r="B140" s="5"/>
      <c r="C140" s="5"/>
      <c r="D140" s="6"/>
      <c r="E140" s="5"/>
      <c r="F140" s="5" t="s">
        <v>78</v>
      </c>
      <c r="G140" s="8">
        <v>17.53</v>
      </c>
      <c r="H140" s="8">
        <v>-17.53</v>
      </c>
    </row>
    <row r="141" spans="1:8" x14ac:dyDescent="0.25">
      <c r="A141" s="5"/>
      <c r="B141" s="5"/>
      <c r="C141" s="5"/>
      <c r="D141" s="6"/>
      <c r="E141" s="5"/>
      <c r="F141" s="5" t="s">
        <v>78</v>
      </c>
      <c r="G141" s="8">
        <v>5</v>
      </c>
      <c r="H141" s="8">
        <v>-5</v>
      </c>
    </row>
    <row r="142" spans="1:8" x14ac:dyDescent="0.25">
      <c r="A142" s="5"/>
      <c r="B142" s="5"/>
      <c r="C142" s="5"/>
      <c r="D142" s="6"/>
      <c r="E142" s="5"/>
      <c r="F142" s="5" t="s">
        <v>78</v>
      </c>
      <c r="G142" s="8">
        <v>10</v>
      </c>
      <c r="H142" s="8">
        <v>-10</v>
      </c>
    </row>
    <row r="143" spans="1:8" x14ac:dyDescent="0.25">
      <c r="A143" s="5"/>
      <c r="B143" s="5"/>
      <c r="C143" s="5"/>
      <c r="D143" s="6"/>
      <c r="E143" s="5"/>
      <c r="F143" s="5" t="s">
        <v>79</v>
      </c>
      <c r="G143" s="8">
        <v>-85.43</v>
      </c>
      <c r="H143" s="8">
        <v>85.43</v>
      </c>
    </row>
    <row r="144" spans="1:8" x14ac:dyDescent="0.25">
      <c r="A144" s="5"/>
      <c r="B144" s="5"/>
      <c r="C144" s="5"/>
      <c r="D144" s="6"/>
      <c r="E144" s="5"/>
      <c r="F144" s="5" t="s">
        <v>192</v>
      </c>
      <c r="G144" s="8">
        <v>85.43</v>
      </c>
      <c r="H144" s="8">
        <v>-85.43</v>
      </c>
    </row>
    <row r="145" spans="1:8" x14ac:dyDescent="0.25">
      <c r="A145" s="5"/>
      <c r="B145" s="5"/>
      <c r="C145" s="5"/>
      <c r="D145" s="6"/>
      <c r="E145" s="5"/>
      <c r="F145" s="5" t="s">
        <v>77</v>
      </c>
      <c r="G145" s="8">
        <v>-81.739999999999995</v>
      </c>
      <c r="H145" s="8">
        <v>81.739999999999995</v>
      </c>
    </row>
    <row r="146" spans="1:8" x14ac:dyDescent="0.25">
      <c r="A146" s="5"/>
      <c r="B146" s="5"/>
      <c r="C146" s="5"/>
      <c r="D146" s="6"/>
      <c r="E146" s="5"/>
      <c r="F146" s="5" t="s">
        <v>190</v>
      </c>
      <c r="G146" s="8">
        <v>81.739999999999995</v>
      </c>
      <c r="H146" s="8">
        <v>-81.739999999999995</v>
      </c>
    </row>
    <row r="147" spans="1:8" x14ac:dyDescent="0.25">
      <c r="A147" s="5"/>
      <c r="B147" s="5"/>
      <c r="C147" s="5"/>
      <c r="D147" s="6"/>
      <c r="E147" s="5"/>
      <c r="F147" s="5" t="s">
        <v>190</v>
      </c>
      <c r="G147" s="8">
        <v>81.739999999999995</v>
      </c>
      <c r="H147" s="8">
        <v>-81.739999999999995</v>
      </c>
    </row>
    <row r="148" spans="1:8" x14ac:dyDescent="0.25">
      <c r="A148" s="5"/>
      <c r="B148" s="5"/>
      <c r="C148" s="5"/>
      <c r="D148" s="6"/>
      <c r="E148" s="5"/>
      <c r="F148" s="5" t="s">
        <v>77</v>
      </c>
      <c r="G148" s="8">
        <v>-19.12</v>
      </c>
      <c r="H148" s="8">
        <v>19.12</v>
      </c>
    </row>
    <row r="149" spans="1:8" x14ac:dyDescent="0.25">
      <c r="A149" s="5"/>
      <c r="B149" s="5"/>
      <c r="C149" s="5"/>
      <c r="D149" s="6"/>
      <c r="E149" s="5"/>
      <c r="F149" s="5" t="s">
        <v>190</v>
      </c>
      <c r="G149" s="8">
        <v>19.12</v>
      </c>
      <c r="H149" s="8">
        <v>-19.12</v>
      </c>
    </row>
    <row r="150" spans="1:8" ht="15.75" thickBot="1" x14ac:dyDescent="0.3">
      <c r="A150" s="5"/>
      <c r="B150" s="5"/>
      <c r="C150" s="5"/>
      <c r="D150" s="6"/>
      <c r="E150" s="5"/>
      <c r="F150" s="5" t="s">
        <v>190</v>
      </c>
      <c r="G150" s="7">
        <v>19.12</v>
      </c>
      <c r="H150" s="7">
        <v>-19.12</v>
      </c>
    </row>
    <row r="151" spans="1:8" x14ac:dyDescent="0.25">
      <c r="A151" s="5" t="s">
        <v>16</v>
      </c>
      <c r="B151" s="5"/>
      <c r="C151" s="5"/>
      <c r="D151" s="6"/>
      <c r="E151" s="5"/>
      <c r="F151" s="5"/>
      <c r="G151" s="8">
        <f>ROUND(SUM(G135:G150),5)</f>
        <v>-1079.54</v>
      </c>
      <c r="H151" s="8">
        <f>ROUND(SUM(H135:H150),5)</f>
        <v>1079.54</v>
      </c>
    </row>
    <row r="152" spans="1:8" x14ac:dyDescent="0.25">
      <c r="A152" s="2" t="s">
        <v>161</v>
      </c>
      <c r="B152" s="2"/>
      <c r="C152" s="2"/>
      <c r="D152" s="3"/>
      <c r="E152" s="2"/>
      <c r="F152" s="2"/>
      <c r="G152" s="4"/>
      <c r="H152" s="4"/>
    </row>
    <row r="153" spans="1:8" x14ac:dyDescent="0.25">
      <c r="A153" s="1"/>
      <c r="B153" s="2" t="s">
        <v>162</v>
      </c>
      <c r="C153" s="2" t="s">
        <v>169</v>
      </c>
      <c r="D153" s="3">
        <v>46175</v>
      </c>
      <c r="E153" s="2" t="s">
        <v>184</v>
      </c>
      <c r="F153" s="2" t="s">
        <v>69</v>
      </c>
      <c r="G153" s="4"/>
      <c r="H153" s="4">
        <v>-192.1</v>
      </c>
    </row>
    <row r="154" spans="1:8" x14ac:dyDescent="0.25">
      <c r="A154" s="2" t="s">
        <v>161</v>
      </c>
      <c r="B154" s="2"/>
      <c r="C154" s="2"/>
      <c r="D154" s="3"/>
      <c r="E154" s="2"/>
      <c r="F154" s="2"/>
      <c r="G154" s="4"/>
      <c r="H154" s="4"/>
    </row>
    <row r="155" spans="1:8" x14ac:dyDescent="0.25">
      <c r="A155" s="5"/>
      <c r="B155" s="5"/>
      <c r="C155" s="5"/>
      <c r="D155" s="6"/>
      <c r="E155" s="5"/>
      <c r="F155" s="5" t="s">
        <v>99</v>
      </c>
      <c r="G155" s="8">
        <v>-208</v>
      </c>
      <c r="H155" s="8">
        <v>208</v>
      </c>
    </row>
    <row r="156" spans="1:8" x14ac:dyDescent="0.25">
      <c r="A156" s="5"/>
      <c r="B156" s="5"/>
      <c r="C156" s="5"/>
      <c r="D156" s="6"/>
      <c r="E156" s="5"/>
      <c r="F156" s="5" t="s">
        <v>77</v>
      </c>
      <c r="G156" s="8">
        <v>-12.89</v>
      </c>
      <c r="H156" s="8">
        <v>12.89</v>
      </c>
    </row>
    <row r="157" spans="1:8" x14ac:dyDescent="0.25">
      <c r="A157" s="5"/>
      <c r="B157" s="5"/>
      <c r="C157" s="5"/>
      <c r="D157" s="6"/>
      <c r="E157" s="5"/>
      <c r="F157" s="5" t="s">
        <v>190</v>
      </c>
      <c r="G157" s="8">
        <v>12.89</v>
      </c>
      <c r="H157" s="8">
        <v>-12.89</v>
      </c>
    </row>
    <row r="158" spans="1:8" x14ac:dyDescent="0.25">
      <c r="A158" s="5"/>
      <c r="B158" s="5"/>
      <c r="C158" s="5"/>
      <c r="D158" s="6"/>
      <c r="E158" s="5"/>
      <c r="F158" s="5" t="s">
        <v>190</v>
      </c>
      <c r="G158" s="8">
        <v>12.89</v>
      </c>
      <c r="H158" s="8">
        <v>-12.89</v>
      </c>
    </row>
    <row r="159" spans="1:8" x14ac:dyDescent="0.25">
      <c r="A159" s="5"/>
      <c r="B159" s="5"/>
      <c r="C159" s="5"/>
      <c r="D159" s="6"/>
      <c r="E159" s="5"/>
      <c r="F159" s="5" t="s">
        <v>77</v>
      </c>
      <c r="G159" s="8">
        <v>-3.01</v>
      </c>
      <c r="H159" s="8">
        <v>3.01</v>
      </c>
    </row>
    <row r="160" spans="1:8" x14ac:dyDescent="0.25">
      <c r="A160" s="5"/>
      <c r="B160" s="5"/>
      <c r="C160" s="5"/>
      <c r="D160" s="6"/>
      <c r="E160" s="5"/>
      <c r="F160" s="5" t="s">
        <v>190</v>
      </c>
      <c r="G160" s="8">
        <v>3.01</v>
      </c>
      <c r="H160" s="8">
        <v>-3.01</v>
      </c>
    </row>
    <row r="161" spans="1:8" x14ac:dyDescent="0.25">
      <c r="A161" s="5"/>
      <c r="B161" s="5"/>
      <c r="C161" s="5"/>
      <c r="D161" s="6"/>
      <c r="E161" s="5"/>
      <c r="F161" s="5" t="s">
        <v>190</v>
      </c>
      <c r="G161" s="8">
        <v>3.01</v>
      </c>
      <c r="H161" s="8">
        <v>-3.01</v>
      </c>
    </row>
    <row r="162" spans="1:8" x14ac:dyDescent="0.25">
      <c r="A162" s="5"/>
      <c r="B162" s="5"/>
      <c r="C162" s="5"/>
      <c r="D162" s="6"/>
      <c r="E162" s="5"/>
      <c r="F162" s="5" t="s">
        <v>99</v>
      </c>
      <c r="G162" s="8">
        <v>-1.25</v>
      </c>
      <c r="H162" s="8">
        <v>1.25</v>
      </c>
    </row>
    <row r="163" spans="1:8" x14ac:dyDescent="0.25">
      <c r="A163" s="5"/>
      <c r="B163" s="5"/>
      <c r="C163" s="5"/>
      <c r="D163" s="6"/>
      <c r="E163" s="5"/>
      <c r="F163" s="5" t="s">
        <v>190</v>
      </c>
      <c r="G163" s="8">
        <v>1.25</v>
      </c>
      <c r="H163" s="8">
        <v>-1.25</v>
      </c>
    </row>
    <row r="164" spans="1:8" x14ac:dyDescent="0.25">
      <c r="A164" s="5"/>
      <c r="B164" s="5"/>
      <c r="C164" s="5"/>
      <c r="D164" s="6"/>
      <c r="E164" s="5"/>
      <c r="F164" s="5" t="s">
        <v>99</v>
      </c>
      <c r="G164" s="8">
        <v>-0.21</v>
      </c>
      <c r="H164" s="8">
        <v>0.21</v>
      </c>
    </row>
    <row r="165" spans="1:8" ht="15.75" thickBot="1" x14ac:dyDescent="0.3">
      <c r="A165" s="5"/>
      <c r="B165" s="5"/>
      <c r="C165" s="5"/>
      <c r="D165" s="6"/>
      <c r="E165" s="5"/>
      <c r="F165" s="5" t="s">
        <v>190</v>
      </c>
      <c r="G165" s="7">
        <v>0.21</v>
      </c>
      <c r="H165" s="7">
        <v>-0.21</v>
      </c>
    </row>
    <row r="166" spans="1:8" x14ac:dyDescent="0.25">
      <c r="A166" s="5" t="s">
        <v>16</v>
      </c>
      <c r="B166" s="5"/>
      <c r="C166" s="5"/>
      <c r="D166" s="6"/>
      <c r="E166" s="5"/>
      <c r="F166" s="5"/>
      <c r="G166" s="8">
        <f>ROUND(SUM(G154:G165),5)</f>
        <v>-192.1</v>
      </c>
      <c r="H166" s="8">
        <f>ROUND(SUM(H154:H165),5)</f>
        <v>192.1</v>
      </c>
    </row>
    <row r="167" spans="1:8" x14ac:dyDescent="0.25">
      <c r="A167" s="2" t="s">
        <v>161</v>
      </c>
      <c r="B167" s="2"/>
      <c r="C167" s="2"/>
      <c r="D167" s="3"/>
      <c r="E167" s="2"/>
      <c r="F167" s="2"/>
      <c r="G167" s="4"/>
      <c r="H167" s="4"/>
    </row>
    <row r="168" spans="1:8" x14ac:dyDescent="0.25">
      <c r="A168" s="1"/>
      <c r="B168" s="2" t="s">
        <v>162</v>
      </c>
      <c r="C168" s="2" t="s">
        <v>170</v>
      </c>
      <c r="D168" s="3">
        <v>46175</v>
      </c>
      <c r="E168" s="2" t="s">
        <v>185</v>
      </c>
      <c r="F168" s="2" t="s">
        <v>69</v>
      </c>
      <c r="G168" s="4"/>
      <c r="H168" s="4">
        <v>-1599.24</v>
      </c>
    </row>
    <row r="169" spans="1:8" x14ac:dyDescent="0.25">
      <c r="A169" s="2" t="s">
        <v>161</v>
      </c>
      <c r="B169" s="2"/>
      <c r="C169" s="2"/>
      <c r="D169" s="3"/>
      <c r="E169" s="2"/>
      <c r="F169" s="2"/>
      <c r="G169" s="4"/>
      <c r="H169" s="4"/>
    </row>
    <row r="170" spans="1:8" x14ac:dyDescent="0.25">
      <c r="A170" s="5"/>
      <c r="B170" s="5"/>
      <c r="C170" s="5"/>
      <c r="D170" s="6"/>
      <c r="E170" s="5"/>
      <c r="F170" s="5" t="s">
        <v>84</v>
      </c>
      <c r="G170" s="8">
        <v>-1903.68</v>
      </c>
      <c r="H170" s="8">
        <v>1903.68</v>
      </c>
    </row>
    <row r="171" spans="1:8" x14ac:dyDescent="0.25">
      <c r="A171" s="5"/>
      <c r="B171" s="5"/>
      <c r="C171" s="5"/>
      <c r="D171" s="6"/>
      <c r="E171" s="5"/>
      <c r="F171" s="5" t="s">
        <v>99</v>
      </c>
      <c r="G171" s="8">
        <v>-211.52</v>
      </c>
      <c r="H171" s="8">
        <v>211.52</v>
      </c>
    </row>
    <row r="172" spans="1:8" x14ac:dyDescent="0.25">
      <c r="A172" s="5"/>
      <c r="B172" s="5"/>
      <c r="C172" s="5"/>
      <c r="D172" s="6"/>
      <c r="E172" s="5"/>
      <c r="F172" s="5" t="s">
        <v>191</v>
      </c>
      <c r="G172" s="8">
        <v>169.22</v>
      </c>
      <c r="H172" s="8">
        <v>-169.22</v>
      </c>
    </row>
    <row r="173" spans="1:8" x14ac:dyDescent="0.25">
      <c r="A173" s="5"/>
      <c r="B173" s="5"/>
      <c r="C173" s="5"/>
      <c r="D173" s="6"/>
      <c r="E173" s="5"/>
      <c r="F173" s="5" t="s">
        <v>78</v>
      </c>
      <c r="G173" s="8">
        <v>18.93</v>
      </c>
      <c r="H173" s="8">
        <v>-18.93</v>
      </c>
    </row>
    <row r="174" spans="1:8" x14ac:dyDescent="0.25">
      <c r="A174" s="5"/>
      <c r="B174" s="5"/>
      <c r="C174" s="5"/>
      <c r="D174" s="6"/>
      <c r="E174" s="5"/>
      <c r="F174" s="5" t="s">
        <v>78</v>
      </c>
      <c r="G174" s="8">
        <v>6</v>
      </c>
      <c r="H174" s="8">
        <v>-6</v>
      </c>
    </row>
    <row r="175" spans="1:8" x14ac:dyDescent="0.25">
      <c r="A175" s="5"/>
      <c r="B175" s="5"/>
      <c r="C175" s="5"/>
      <c r="D175" s="6"/>
      <c r="E175" s="5"/>
      <c r="F175" s="5" t="s">
        <v>78</v>
      </c>
      <c r="G175" s="8">
        <v>10</v>
      </c>
      <c r="H175" s="8">
        <v>-10</v>
      </c>
    </row>
    <row r="176" spans="1:8" x14ac:dyDescent="0.25">
      <c r="A176" s="5"/>
      <c r="B176" s="5"/>
      <c r="C176" s="5"/>
      <c r="D176" s="6"/>
      <c r="E176" s="5"/>
      <c r="F176" s="5" t="s">
        <v>79</v>
      </c>
      <c r="G176" s="8">
        <v>-137.06</v>
      </c>
      <c r="H176" s="8">
        <v>137.06</v>
      </c>
    </row>
    <row r="177" spans="1:8" x14ac:dyDescent="0.25">
      <c r="A177" s="5"/>
      <c r="B177" s="5"/>
      <c r="C177" s="5"/>
      <c r="D177" s="6"/>
      <c r="E177" s="5"/>
      <c r="F177" s="5" t="s">
        <v>192</v>
      </c>
      <c r="G177" s="8">
        <v>137.06</v>
      </c>
      <c r="H177" s="8">
        <v>-137.06</v>
      </c>
    </row>
    <row r="178" spans="1:8" x14ac:dyDescent="0.25">
      <c r="A178" s="5"/>
      <c r="B178" s="5"/>
      <c r="C178" s="5"/>
      <c r="D178" s="6"/>
      <c r="E178" s="5"/>
      <c r="F178" s="5" t="s">
        <v>190</v>
      </c>
      <c r="G178" s="8">
        <v>150</v>
      </c>
      <c r="H178" s="8">
        <v>-150</v>
      </c>
    </row>
    <row r="179" spans="1:8" x14ac:dyDescent="0.25">
      <c r="A179" s="5"/>
      <c r="B179" s="5"/>
      <c r="C179" s="5"/>
      <c r="D179" s="6"/>
      <c r="E179" s="5"/>
      <c r="F179" s="5" t="s">
        <v>77</v>
      </c>
      <c r="G179" s="8">
        <v>-131.13999999999999</v>
      </c>
      <c r="H179" s="8">
        <v>131.13999999999999</v>
      </c>
    </row>
    <row r="180" spans="1:8" x14ac:dyDescent="0.25">
      <c r="A180" s="5"/>
      <c r="B180" s="5"/>
      <c r="C180" s="5"/>
      <c r="D180" s="6"/>
      <c r="E180" s="5"/>
      <c r="F180" s="5" t="s">
        <v>190</v>
      </c>
      <c r="G180" s="8">
        <v>131.13999999999999</v>
      </c>
      <c r="H180" s="8">
        <v>-131.13999999999999</v>
      </c>
    </row>
    <row r="181" spans="1:8" x14ac:dyDescent="0.25">
      <c r="A181" s="5"/>
      <c r="B181" s="5"/>
      <c r="C181" s="5"/>
      <c r="D181" s="6"/>
      <c r="E181" s="5"/>
      <c r="F181" s="5" t="s">
        <v>190</v>
      </c>
      <c r="G181" s="8">
        <v>131.13999999999999</v>
      </c>
      <c r="H181" s="8">
        <v>-131.13999999999999</v>
      </c>
    </row>
    <row r="182" spans="1:8" x14ac:dyDescent="0.25">
      <c r="A182" s="5"/>
      <c r="B182" s="5"/>
      <c r="C182" s="5"/>
      <c r="D182" s="6"/>
      <c r="E182" s="5"/>
      <c r="F182" s="5" t="s">
        <v>77</v>
      </c>
      <c r="G182" s="8">
        <v>-30.67</v>
      </c>
      <c r="H182" s="8">
        <v>30.67</v>
      </c>
    </row>
    <row r="183" spans="1:8" x14ac:dyDescent="0.25">
      <c r="A183" s="5"/>
      <c r="B183" s="5"/>
      <c r="C183" s="5"/>
      <c r="D183" s="6"/>
      <c r="E183" s="5"/>
      <c r="F183" s="5" t="s">
        <v>190</v>
      </c>
      <c r="G183" s="8">
        <v>30.67</v>
      </c>
      <c r="H183" s="8">
        <v>-30.67</v>
      </c>
    </row>
    <row r="184" spans="1:8" ht="15.75" thickBot="1" x14ac:dyDescent="0.3">
      <c r="A184" s="5"/>
      <c r="B184" s="5"/>
      <c r="C184" s="5"/>
      <c r="D184" s="6"/>
      <c r="E184" s="5"/>
      <c r="F184" s="5" t="s">
        <v>190</v>
      </c>
      <c r="G184" s="7">
        <v>30.67</v>
      </c>
      <c r="H184" s="7">
        <v>-30.67</v>
      </c>
    </row>
    <row r="185" spans="1:8" x14ac:dyDescent="0.25">
      <c r="A185" s="5" t="s">
        <v>16</v>
      </c>
      <c r="B185" s="5"/>
      <c r="C185" s="5"/>
      <c r="D185" s="6"/>
      <c r="E185" s="5"/>
      <c r="F185" s="5"/>
      <c r="G185" s="8">
        <f>ROUND(SUM(G169:G184),5)</f>
        <v>-1599.24</v>
      </c>
      <c r="H185" s="8">
        <f>ROUND(SUM(H169:H184),5)</f>
        <v>1599.24</v>
      </c>
    </row>
    <row r="186" spans="1:8" x14ac:dyDescent="0.25">
      <c r="A186" s="2" t="s">
        <v>161</v>
      </c>
      <c r="B186" s="2"/>
      <c r="C186" s="2"/>
      <c r="D186" s="3"/>
      <c r="E186" s="2"/>
      <c r="F186" s="2"/>
      <c r="G186" s="4"/>
      <c r="H186" s="4"/>
    </row>
    <row r="187" spans="1:8" x14ac:dyDescent="0.25">
      <c r="A187" s="1"/>
      <c r="B187" s="2" t="s">
        <v>162</v>
      </c>
      <c r="C187" s="2" t="s">
        <v>171</v>
      </c>
      <c r="D187" s="3">
        <v>46175</v>
      </c>
      <c r="E187" s="2" t="s">
        <v>181</v>
      </c>
      <c r="F187" s="2" t="s">
        <v>69</v>
      </c>
      <c r="G187" s="4"/>
      <c r="H187" s="4">
        <v>-618.29</v>
      </c>
    </row>
    <row r="188" spans="1:8" x14ac:dyDescent="0.25">
      <c r="A188" s="2" t="s">
        <v>161</v>
      </c>
      <c r="B188" s="2"/>
      <c r="C188" s="2"/>
      <c r="D188" s="3"/>
      <c r="E188" s="2"/>
      <c r="F188" s="2"/>
      <c r="G188" s="4"/>
      <c r="H188" s="4"/>
    </row>
    <row r="189" spans="1:8" x14ac:dyDescent="0.25">
      <c r="A189" s="5"/>
      <c r="B189" s="5"/>
      <c r="C189" s="5"/>
      <c r="D189" s="6"/>
      <c r="E189" s="5"/>
      <c r="F189" s="5" t="s">
        <v>99</v>
      </c>
      <c r="G189" s="8">
        <v>-676</v>
      </c>
      <c r="H189" s="8">
        <v>676</v>
      </c>
    </row>
    <row r="190" spans="1:8" x14ac:dyDescent="0.25">
      <c r="A190" s="5"/>
      <c r="B190" s="5"/>
      <c r="C190" s="5"/>
      <c r="D190" s="6"/>
      <c r="E190" s="5"/>
      <c r="F190" s="5" t="s">
        <v>190</v>
      </c>
      <c r="G190" s="8">
        <v>6</v>
      </c>
      <c r="H190" s="8">
        <v>-6</v>
      </c>
    </row>
    <row r="191" spans="1:8" x14ac:dyDescent="0.25">
      <c r="A191" s="5"/>
      <c r="B191" s="5"/>
      <c r="C191" s="5"/>
      <c r="D191" s="6"/>
      <c r="E191" s="5"/>
      <c r="F191" s="5" t="s">
        <v>77</v>
      </c>
      <c r="G191" s="8">
        <v>-41.91</v>
      </c>
      <c r="H191" s="8">
        <v>41.91</v>
      </c>
    </row>
    <row r="192" spans="1:8" x14ac:dyDescent="0.25">
      <c r="A192" s="5"/>
      <c r="B192" s="5"/>
      <c r="C192" s="5"/>
      <c r="D192" s="6"/>
      <c r="E192" s="5"/>
      <c r="F192" s="5" t="s">
        <v>190</v>
      </c>
      <c r="G192" s="8">
        <v>41.91</v>
      </c>
      <c r="H192" s="8">
        <v>-41.91</v>
      </c>
    </row>
    <row r="193" spans="1:8" x14ac:dyDescent="0.25">
      <c r="A193" s="5"/>
      <c r="B193" s="5"/>
      <c r="C193" s="5"/>
      <c r="D193" s="6"/>
      <c r="E193" s="5"/>
      <c r="F193" s="5" t="s">
        <v>190</v>
      </c>
      <c r="G193" s="8">
        <v>41.91</v>
      </c>
      <c r="H193" s="8">
        <v>-41.91</v>
      </c>
    </row>
    <row r="194" spans="1:8" x14ac:dyDescent="0.25">
      <c r="A194" s="5"/>
      <c r="B194" s="5"/>
      <c r="C194" s="5"/>
      <c r="D194" s="6"/>
      <c r="E194" s="5"/>
      <c r="F194" s="5" t="s">
        <v>77</v>
      </c>
      <c r="G194" s="8">
        <v>-9.8000000000000007</v>
      </c>
      <c r="H194" s="8">
        <v>9.8000000000000007</v>
      </c>
    </row>
    <row r="195" spans="1:8" x14ac:dyDescent="0.25">
      <c r="A195" s="5"/>
      <c r="B195" s="5"/>
      <c r="C195" s="5"/>
      <c r="D195" s="6"/>
      <c r="E195" s="5"/>
      <c r="F195" s="5" t="s">
        <v>190</v>
      </c>
      <c r="G195" s="8">
        <v>9.8000000000000007</v>
      </c>
      <c r="H195" s="8">
        <v>-9.8000000000000007</v>
      </c>
    </row>
    <row r="196" spans="1:8" x14ac:dyDescent="0.25">
      <c r="A196" s="5"/>
      <c r="B196" s="5"/>
      <c r="C196" s="5"/>
      <c r="D196" s="6"/>
      <c r="E196" s="5"/>
      <c r="F196" s="5" t="s">
        <v>190</v>
      </c>
      <c r="G196" s="8">
        <v>9.8000000000000007</v>
      </c>
      <c r="H196" s="8">
        <v>-9.8000000000000007</v>
      </c>
    </row>
    <row r="197" spans="1:8" x14ac:dyDescent="0.25">
      <c r="A197" s="5"/>
      <c r="B197" s="5"/>
      <c r="C197" s="5"/>
      <c r="D197" s="6"/>
      <c r="E197" s="5"/>
      <c r="F197" s="5" t="s">
        <v>99</v>
      </c>
      <c r="G197" s="8">
        <v>-4.0599999999999996</v>
      </c>
      <c r="H197" s="8">
        <v>4.0599999999999996</v>
      </c>
    </row>
    <row r="198" spans="1:8" x14ac:dyDescent="0.25">
      <c r="A198" s="5"/>
      <c r="B198" s="5"/>
      <c r="C198" s="5"/>
      <c r="D198" s="6"/>
      <c r="E198" s="5"/>
      <c r="F198" s="5" t="s">
        <v>190</v>
      </c>
      <c r="G198" s="8">
        <v>4.0599999999999996</v>
      </c>
      <c r="H198" s="8">
        <v>-4.0599999999999996</v>
      </c>
    </row>
    <row r="199" spans="1:8" x14ac:dyDescent="0.25">
      <c r="A199" s="5"/>
      <c r="B199" s="5"/>
      <c r="C199" s="5"/>
      <c r="D199" s="6"/>
      <c r="E199" s="5"/>
      <c r="F199" s="5" t="s">
        <v>99</v>
      </c>
      <c r="G199" s="8">
        <v>-0.68</v>
      </c>
      <c r="H199" s="8">
        <v>0.68</v>
      </c>
    </row>
    <row r="200" spans="1:8" ht="15.75" thickBot="1" x14ac:dyDescent="0.3">
      <c r="A200" s="5"/>
      <c r="B200" s="5"/>
      <c r="C200" s="5"/>
      <c r="D200" s="6"/>
      <c r="E200" s="5"/>
      <c r="F200" s="5" t="s">
        <v>190</v>
      </c>
      <c r="G200" s="7">
        <v>0.68</v>
      </c>
      <c r="H200" s="7">
        <v>-0.68</v>
      </c>
    </row>
    <row r="201" spans="1:8" x14ac:dyDescent="0.25">
      <c r="A201" s="5" t="s">
        <v>16</v>
      </c>
      <c r="B201" s="5"/>
      <c r="C201" s="5"/>
      <c r="D201" s="6"/>
      <c r="E201" s="5"/>
      <c r="F201" s="5"/>
      <c r="G201" s="8">
        <f>ROUND(SUM(G188:G200),5)</f>
        <v>-618.29</v>
      </c>
      <c r="H201" s="8">
        <f>ROUND(SUM(H188:H200),5)</f>
        <v>618.29</v>
      </c>
    </row>
    <row r="202" spans="1:8" x14ac:dyDescent="0.25">
      <c r="A202" s="2" t="s">
        <v>161</v>
      </c>
      <c r="B202" s="2"/>
      <c r="C202" s="2"/>
      <c r="D202" s="3"/>
      <c r="E202" s="2"/>
      <c r="F202" s="2"/>
      <c r="G202" s="4"/>
      <c r="H202" s="4"/>
    </row>
    <row r="203" spans="1:8" x14ac:dyDescent="0.25">
      <c r="A203" s="1"/>
      <c r="B203" s="2" t="s">
        <v>162</v>
      </c>
      <c r="C203" s="2" t="s">
        <v>172</v>
      </c>
      <c r="D203" s="3">
        <v>46175</v>
      </c>
      <c r="E203" s="2" t="s">
        <v>186</v>
      </c>
      <c r="F203" s="2" t="s">
        <v>69</v>
      </c>
      <c r="G203" s="4"/>
      <c r="H203" s="4">
        <v>-365.69</v>
      </c>
    </row>
    <row r="204" spans="1:8" x14ac:dyDescent="0.25">
      <c r="A204" s="2" t="s">
        <v>161</v>
      </c>
      <c r="B204" s="2"/>
      <c r="C204" s="2"/>
      <c r="D204" s="3"/>
      <c r="E204" s="2"/>
      <c r="F204" s="2"/>
      <c r="G204" s="4"/>
      <c r="H204" s="4"/>
    </row>
    <row r="205" spans="1:8" x14ac:dyDescent="0.25">
      <c r="A205" s="5"/>
      <c r="B205" s="5"/>
      <c r="C205" s="5"/>
      <c r="D205" s="6"/>
      <c r="E205" s="5"/>
      <c r="F205" s="5" t="s">
        <v>99</v>
      </c>
      <c r="G205" s="8">
        <v>-48</v>
      </c>
      <c r="H205" s="8">
        <v>48</v>
      </c>
    </row>
    <row r="206" spans="1:8" x14ac:dyDescent="0.25">
      <c r="A206" s="5"/>
      <c r="B206" s="5"/>
      <c r="C206" s="5"/>
      <c r="D206" s="6"/>
      <c r="E206" s="5"/>
      <c r="F206" s="5" t="s">
        <v>99</v>
      </c>
      <c r="G206" s="8">
        <v>-348</v>
      </c>
      <c r="H206" s="8">
        <v>348</v>
      </c>
    </row>
    <row r="207" spans="1:8" x14ac:dyDescent="0.25">
      <c r="A207" s="5"/>
      <c r="B207" s="5"/>
      <c r="C207" s="5"/>
      <c r="D207" s="6"/>
      <c r="E207" s="5"/>
      <c r="F207" s="5" t="s">
        <v>190</v>
      </c>
      <c r="G207" s="8">
        <v>-116</v>
      </c>
      <c r="H207" s="8">
        <v>116</v>
      </c>
    </row>
    <row r="208" spans="1:8" x14ac:dyDescent="0.25">
      <c r="A208" s="5"/>
      <c r="B208" s="5"/>
      <c r="C208" s="5"/>
      <c r="D208" s="6"/>
      <c r="E208" s="5"/>
      <c r="F208" s="5" t="s">
        <v>190</v>
      </c>
      <c r="G208" s="8">
        <v>116</v>
      </c>
      <c r="H208" s="8">
        <v>-116</v>
      </c>
    </row>
    <row r="209" spans="1:8" x14ac:dyDescent="0.25">
      <c r="A209" s="5"/>
      <c r="B209" s="5"/>
      <c r="C209" s="5"/>
      <c r="D209" s="6"/>
      <c r="E209" s="5"/>
      <c r="F209" s="5" t="s">
        <v>77</v>
      </c>
      <c r="G209" s="8">
        <v>-24.56</v>
      </c>
      <c r="H209" s="8">
        <v>24.56</v>
      </c>
    </row>
    <row r="210" spans="1:8" x14ac:dyDescent="0.25">
      <c r="A210" s="5"/>
      <c r="B210" s="5"/>
      <c r="C210" s="5"/>
      <c r="D210" s="6"/>
      <c r="E210" s="5"/>
      <c r="F210" s="5" t="s">
        <v>190</v>
      </c>
      <c r="G210" s="8">
        <v>24.56</v>
      </c>
      <c r="H210" s="8">
        <v>-24.56</v>
      </c>
    </row>
    <row r="211" spans="1:8" x14ac:dyDescent="0.25">
      <c r="A211" s="5"/>
      <c r="B211" s="5"/>
      <c r="C211" s="5"/>
      <c r="D211" s="6"/>
      <c r="E211" s="5"/>
      <c r="F211" s="5" t="s">
        <v>190</v>
      </c>
      <c r="G211" s="8">
        <v>24.56</v>
      </c>
      <c r="H211" s="8">
        <v>-24.56</v>
      </c>
    </row>
    <row r="212" spans="1:8" x14ac:dyDescent="0.25">
      <c r="A212" s="5"/>
      <c r="B212" s="5"/>
      <c r="C212" s="5"/>
      <c r="D212" s="6"/>
      <c r="E212" s="5"/>
      <c r="F212" s="5" t="s">
        <v>77</v>
      </c>
      <c r="G212" s="8">
        <v>-5.75</v>
      </c>
      <c r="H212" s="8">
        <v>5.75</v>
      </c>
    </row>
    <row r="213" spans="1:8" x14ac:dyDescent="0.25">
      <c r="A213" s="5"/>
      <c r="B213" s="5"/>
      <c r="C213" s="5"/>
      <c r="D213" s="6"/>
      <c r="E213" s="5"/>
      <c r="F213" s="5" t="s">
        <v>190</v>
      </c>
      <c r="G213" s="8">
        <v>5.75</v>
      </c>
      <c r="H213" s="8">
        <v>-5.75</v>
      </c>
    </row>
    <row r="214" spans="1:8" x14ac:dyDescent="0.25">
      <c r="A214" s="5"/>
      <c r="B214" s="5"/>
      <c r="C214" s="5"/>
      <c r="D214" s="6"/>
      <c r="E214" s="5"/>
      <c r="F214" s="5" t="s">
        <v>190</v>
      </c>
      <c r="G214" s="8">
        <v>5.75</v>
      </c>
      <c r="H214" s="8">
        <v>-5.75</v>
      </c>
    </row>
    <row r="215" spans="1:8" x14ac:dyDescent="0.25">
      <c r="A215" s="5"/>
      <c r="B215" s="5"/>
      <c r="C215" s="5"/>
      <c r="D215" s="6"/>
      <c r="E215" s="5"/>
      <c r="F215" s="5" t="s">
        <v>99</v>
      </c>
      <c r="G215" s="8">
        <v>-2.38</v>
      </c>
      <c r="H215" s="8">
        <v>2.38</v>
      </c>
    </row>
    <row r="216" spans="1:8" x14ac:dyDescent="0.25">
      <c r="A216" s="5"/>
      <c r="B216" s="5"/>
      <c r="C216" s="5"/>
      <c r="D216" s="6"/>
      <c r="E216" s="5"/>
      <c r="F216" s="5" t="s">
        <v>190</v>
      </c>
      <c r="G216" s="8">
        <v>2.38</v>
      </c>
      <c r="H216" s="8">
        <v>-2.38</v>
      </c>
    </row>
    <row r="217" spans="1:8" x14ac:dyDescent="0.25">
      <c r="A217" s="5"/>
      <c r="B217" s="5"/>
      <c r="C217" s="5"/>
      <c r="D217" s="6"/>
      <c r="E217" s="5"/>
      <c r="F217" s="5" t="s">
        <v>99</v>
      </c>
      <c r="G217" s="8">
        <v>-0.4</v>
      </c>
      <c r="H217" s="8">
        <v>0.4</v>
      </c>
    </row>
    <row r="218" spans="1:8" ht="15.75" thickBot="1" x14ac:dyDescent="0.3">
      <c r="A218" s="5"/>
      <c r="B218" s="5"/>
      <c r="C218" s="5"/>
      <c r="D218" s="6"/>
      <c r="E218" s="5"/>
      <c r="F218" s="5" t="s">
        <v>190</v>
      </c>
      <c r="G218" s="7">
        <v>0.4</v>
      </c>
      <c r="H218" s="7">
        <v>-0.4</v>
      </c>
    </row>
    <row r="219" spans="1:8" x14ac:dyDescent="0.25">
      <c r="A219" s="5" t="s">
        <v>16</v>
      </c>
      <c r="B219" s="5"/>
      <c r="C219" s="5"/>
      <c r="D219" s="6"/>
      <c r="E219" s="5"/>
      <c r="F219" s="5"/>
      <c r="G219" s="8">
        <f>ROUND(SUM(G204:G218),5)</f>
        <v>-365.69</v>
      </c>
      <c r="H219" s="8">
        <f>ROUND(SUM(H204:H218),5)</f>
        <v>365.69</v>
      </c>
    </row>
    <row r="220" spans="1:8" x14ac:dyDescent="0.25">
      <c r="A220" s="2" t="s">
        <v>161</v>
      </c>
      <c r="B220" s="2"/>
      <c r="C220" s="2"/>
      <c r="D220" s="3"/>
      <c r="E220" s="2"/>
      <c r="F220" s="2"/>
      <c r="G220" s="4"/>
      <c r="H220" s="4"/>
    </row>
    <row r="221" spans="1:8" x14ac:dyDescent="0.25">
      <c r="A221" s="1"/>
      <c r="B221" s="2" t="s">
        <v>162</v>
      </c>
      <c r="C221" s="2" t="s">
        <v>173</v>
      </c>
      <c r="D221" s="3">
        <v>46175</v>
      </c>
      <c r="E221" s="2" t="s">
        <v>187</v>
      </c>
      <c r="F221" s="2" t="s">
        <v>69</v>
      </c>
      <c r="G221" s="4"/>
      <c r="H221" s="4">
        <v>-816.44</v>
      </c>
    </row>
    <row r="222" spans="1:8" x14ac:dyDescent="0.25">
      <c r="A222" s="2" t="s">
        <v>161</v>
      </c>
      <c r="B222" s="2"/>
      <c r="C222" s="2"/>
      <c r="D222" s="3"/>
      <c r="E222" s="2"/>
      <c r="F222" s="2"/>
      <c r="G222" s="4"/>
      <c r="H222" s="4"/>
    </row>
    <row r="223" spans="1:8" x14ac:dyDescent="0.25">
      <c r="A223" s="5"/>
      <c r="B223" s="5"/>
      <c r="C223" s="5"/>
      <c r="D223" s="6"/>
      <c r="E223" s="5"/>
      <c r="F223" s="5" t="s">
        <v>99</v>
      </c>
      <c r="G223" s="8">
        <v>-906.51</v>
      </c>
      <c r="H223" s="8">
        <v>906.51</v>
      </c>
    </row>
    <row r="224" spans="1:8" x14ac:dyDescent="0.25">
      <c r="A224" s="5"/>
      <c r="B224" s="5"/>
      <c r="C224" s="5"/>
      <c r="D224" s="6"/>
      <c r="E224" s="5"/>
      <c r="F224" s="5" t="s">
        <v>99</v>
      </c>
      <c r="G224" s="8">
        <v>-144.32</v>
      </c>
      <c r="H224" s="8">
        <v>144.32</v>
      </c>
    </row>
    <row r="225" spans="1:8" x14ac:dyDescent="0.25">
      <c r="A225" s="5"/>
      <c r="B225" s="5"/>
      <c r="C225" s="5"/>
      <c r="D225" s="6"/>
      <c r="E225" s="5"/>
      <c r="F225" s="5" t="s">
        <v>191</v>
      </c>
      <c r="G225" s="8">
        <v>84.07</v>
      </c>
      <c r="H225" s="8">
        <v>-84.07</v>
      </c>
    </row>
    <row r="226" spans="1:8" x14ac:dyDescent="0.25">
      <c r="A226" s="5"/>
      <c r="B226" s="5"/>
      <c r="C226" s="5"/>
      <c r="D226" s="6"/>
      <c r="E226" s="5"/>
      <c r="F226" s="5" t="s">
        <v>78</v>
      </c>
      <c r="G226" s="8">
        <v>10</v>
      </c>
      <c r="H226" s="8">
        <v>-10</v>
      </c>
    </row>
    <row r="227" spans="1:8" x14ac:dyDescent="0.25">
      <c r="A227" s="5"/>
      <c r="B227" s="5"/>
      <c r="C227" s="5"/>
      <c r="D227" s="6"/>
      <c r="E227" s="5"/>
      <c r="F227" s="5" t="s">
        <v>78</v>
      </c>
      <c r="G227" s="8">
        <v>18.93</v>
      </c>
      <c r="H227" s="8">
        <v>-18.93</v>
      </c>
    </row>
    <row r="228" spans="1:8" x14ac:dyDescent="0.25">
      <c r="A228" s="5"/>
      <c r="B228" s="5"/>
      <c r="C228" s="5"/>
      <c r="D228" s="6"/>
      <c r="E228" s="5"/>
      <c r="F228" s="5" t="s">
        <v>78</v>
      </c>
      <c r="G228" s="8">
        <v>6</v>
      </c>
      <c r="H228" s="8">
        <v>-6</v>
      </c>
    </row>
    <row r="229" spans="1:8" x14ac:dyDescent="0.25">
      <c r="A229" s="5"/>
      <c r="B229" s="5"/>
      <c r="C229" s="5"/>
      <c r="D229" s="6"/>
      <c r="E229" s="5"/>
      <c r="F229" s="5" t="s">
        <v>79</v>
      </c>
      <c r="G229" s="8">
        <v>-68.09</v>
      </c>
      <c r="H229" s="8">
        <v>68.09</v>
      </c>
    </row>
    <row r="230" spans="1:8" x14ac:dyDescent="0.25">
      <c r="A230" s="5"/>
      <c r="B230" s="5"/>
      <c r="C230" s="5"/>
      <c r="D230" s="6"/>
      <c r="E230" s="5"/>
      <c r="F230" s="5" t="s">
        <v>192</v>
      </c>
      <c r="G230" s="8">
        <v>68.09</v>
      </c>
      <c r="H230" s="8">
        <v>-68.09</v>
      </c>
    </row>
    <row r="231" spans="1:8" x14ac:dyDescent="0.25">
      <c r="A231" s="5"/>
      <c r="B231" s="5"/>
      <c r="C231" s="5"/>
      <c r="D231" s="6"/>
      <c r="E231" s="5"/>
      <c r="F231" s="5" t="s">
        <v>190</v>
      </c>
      <c r="G231" s="8">
        <v>35</v>
      </c>
      <c r="H231" s="8">
        <v>-35</v>
      </c>
    </row>
    <row r="232" spans="1:8" x14ac:dyDescent="0.25">
      <c r="A232" s="5"/>
      <c r="B232" s="5"/>
      <c r="C232" s="5"/>
      <c r="D232" s="6"/>
      <c r="E232" s="5"/>
      <c r="F232" s="5" t="s">
        <v>77</v>
      </c>
      <c r="G232" s="8">
        <v>-65.150000000000006</v>
      </c>
      <c r="H232" s="8">
        <v>65.150000000000006</v>
      </c>
    </row>
    <row r="233" spans="1:8" x14ac:dyDescent="0.25">
      <c r="A233" s="5"/>
      <c r="B233" s="5"/>
      <c r="C233" s="5"/>
      <c r="D233" s="6"/>
      <c r="E233" s="5"/>
      <c r="F233" s="5" t="s">
        <v>190</v>
      </c>
      <c r="G233" s="8">
        <v>65.150000000000006</v>
      </c>
      <c r="H233" s="8">
        <v>-65.150000000000006</v>
      </c>
    </row>
    <row r="234" spans="1:8" x14ac:dyDescent="0.25">
      <c r="A234" s="5"/>
      <c r="B234" s="5"/>
      <c r="C234" s="5"/>
      <c r="D234" s="6"/>
      <c r="E234" s="5"/>
      <c r="F234" s="5" t="s">
        <v>190</v>
      </c>
      <c r="G234" s="8">
        <v>65.150000000000006</v>
      </c>
      <c r="H234" s="8">
        <v>-65.150000000000006</v>
      </c>
    </row>
    <row r="235" spans="1:8" x14ac:dyDescent="0.25">
      <c r="A235" s="5"/>
      <c r="B235" s="5"/>
      <c r="C235" s="5"/>
      <c r="D235" s="6"/>
      <c r="E235" s="5"/>
      <c r="F235" s="5" t="s">
        <v>77</v>
      </c>
      <c r="G235" s="8">
        <v>-15.24</v>
      </c>
      <c r="H235" s="8">
        <v>15.24</v>
      </c>
    </row>
    <row r="236" spans="1:8" x14ac:dyDescent="0.25">
      <c r="A236" s="5"/>
      <c r="B236" s="5"/>
      <c r="C236" s="5"/>
      <c r="D236" s="6"/>
      <c r="E236" s="5"/>
      <c r="F236" s="5" t="s">
        <v>190</v>
      </c>
      <c r="G236" s="8">
        <v>15.24</v>
      </c>
      <c r="H236" s="8">
        <v>-15.24</v>
      </c>
    </row>
    <row r="237" spans="1:8" ht="15.75" thickBot="1" x14ac:dyDescent="0.3">
      <c r="A237" s="5"/>
      <c r="B237" s="5"/>
      <c r="C237" s="5"/>
      <c r="D237" s="6"/>
      <c r="E237" s="5"/>
      <c r="F237" s="5" t="s">
        <v>190</v>
      </c>
      <c r="G237" s="7">
        <v>15.24</v>
      </c>
      <c r="H237" s="7">
        <v>-15.24</v>
      </c>
    </row>
    <row r="238" spans="1:8" x14ac:dyDescent="0.25">
      <c r="A238" s="5" t="s">
        <v>16</v>
      </c>
      <c r="B238" s="5"/>
      <c r="C238" s="5"/>
      <c r="D238" s="6"/>
      <c r="E238" s="5"/>
      <c r="F238" s="5"/>
      <c r="G238" s="8">
        <f>ROUND(SUM(G222:G237),5)</f>
        <v>-816.44</v>
      </c>
      <c r="H238" s="8">
        <f>ROUND(SUM(H222:H237),5)</f>
        <v>816.44</v>
      </c>
    </row>
    <row r="239" spans="1:8" x14ac:dyDescent="0.25">
      <c r="A239" s="2" t="s">
        <v>161</v>
      </c>
      <c r="B239" s="2"/>
      <c r="C239" s="2"/>
      <c r="D239" s="3"/>
      <c r="E239" s="2"/>
      <c r="F239" s="2"/>
      <c r="G239" s="4"/>
      <c r="H239" s="4"/>
    </row>
    <row r="240" spans="1:8" x14ac:dyDescent="0.25">
      <c r="A240" s="1"/>
      <c r="B240" s="2" t="s">
        <v>162</v>
      </c>
      <c r="C240" s="2" t="s">
        <v>174</v>
      </c>
      <c r="D240" s="3">
        <v>46175</v>
      </c>
      <c r="E240" s="2" t="s">
        <v>188</v>
      </c>
      <c r="F240" s="2" t="s">
        <v>69</v>
      </c>
      <c r="G240" s="4"/>
      <c r="H240" s="4">
        <v>-598.27</v>
      </c>
    </row>
    <row r="241" spans="1:8" x14ac:dyDescent="0.25">
      <c r="A241" s="2" t="s">
        <v>161</v>
      </c>
      <c r="B241" s="2"/>
      <c r="C241" s="2"/>
      <c r="D241" s="3"/>
      <c r="E241" s="2"/>
      <c r="F241" s="2"/>
      <c r="G241" s="4"/>
      <c r="H241" s="4"/>
    </row>
    <row r="242" spans="1:8" x14ac:dyDescent="0.25">
      <c r="A242" s="5"/>
      <c r="B242" s="5"/>
      <c r="C242" s="5"/>
      <c r="D242" s="6"/>
      <c r="E242" s="5"/>
      <c r="F242" s="5" t="s">
        <v>99</v>
      </c>
      <c r="G242" s="8">
        <v>-602</v>
      </c>
      <c r="H242" s="8">
        <v>602</v>
      </c>
    </row>
    <row r="243" spans="1:8" x14ac:dyDescent="0.25">
      <c r="A243" s="5"/>
      <c r="B243" s="5"/>
      <c r="C243" s="5"/>
      <c r="D243" s="6"/>
      <c r="E243" s="5"/>
      <c r="F243" s="5" t="s">
        <v>99</v>
      </c>
      <c r="G243" s="8">
        <v>-112</v>
      </c>
      <c r="H243" s="8">
        <v>112</v>
      </c>
    </row>
    <row r="244" spans="1:8" x14ac:dyDescent="0.25">
      <c r="A244" s="5"/>
      <c r="B244" s="5"/>
      <c r="C244" s="5"/>
      <c r="D244" s="6"/>
      <c r="E244" s="5"/>
      <c r="F244" s="5" t="s">
        <v>191</v>
      </c>
      <c r="G244" s="8">
        <v>57.12</v>
      </c>
      <c r="H244" s="8">
        <v>-57.12</v>
      </c>
    </row>
    <row r="245" spans="1:8" x14ac:dyDescent="0.25">
      <c r="A245" s="5"/>
      <c r="B245" s="5"/>
      <c r="C245" s="5"/>
      <c r="D245" s="6"/>
      <c r="E245" s="5"/>
      <c r="F245" s="5" t="s">
        <v>79</v>
      </c>
      <c r="G245" s="8">
        <v>-46.27</v>
      </c>
      <c r="H245" s="8">
        <v>46.27</v>
      </c>
    </row>
    <row r="246" spans="1:8" x14ac:dyDescent="0.25">
      <c r="A246" s="5"/>
      <c r="B246" s="5"/>
      <c r="C246" s="5"/>
      <c r="D246" s="6"/>
      <c r="E246" s="5"/>
      <c r="F246" s="5" t="s">
        <v>192</v>
      </c>
      <c r="G246" s="8">
        <v>46.27</v>
      </c>
      <c r="H246" s="8">
        <v>-46.27</v>
      </c>
    </row>
    <row r="247" spans="1:8" x14ac:dyDescent="0.25">
      <c r="A247" s="5"/>
      <c r="B247" s="5"/>
      <c r="C247" s="5"/>
      <c r="D247" s="6"/>
      <c r="E247" s="5"/>
      <c r="F247" s="5" t="s">
        <v>190</v>
      </c>
      <c r="G247" s="8">
        <v>4</v>
      </c>
      <c r="H247" s="8">
        <v>-4</v>
      </c>
    </row>
    <row r="248" spans="1:8" x14ac:dyDescent="0.25">
      <c r="A248" s="5"/>
      <c r="B248" s="5"/>
      <c r="C248" s="5"/>
      <c r="D248" s="6"/>
      <c r="E248" s="5"/>
      <c r="F248" s="5" t="s">
        <v>77</v>
      </c>
      <c r="G248" s="8">
        <v>-44.26</v>
      </c>
      <c r="H248" s="8">
        <v>44.26</v>
      </c>
    </row>
    <row r="249" spans="1:8" x14ac:dyDescent="0.25">
      <c r="A249" s="5"/>
      <c r="B249" s="5"/>
      <c r="C249" s="5"/>
      <c r="D249" s="6"/>
      <c r="E249" s="5"/>
      <c r="F249" s="5" t="s">
        <v>190</v>
      </c>
      <c r="G249" s="8">
        <v>44.26</v>
      </c>
      <c r="H249" s="8">
        <v>-44.26</v>
      </c>
    </row>
    <row r="250" spans="1:8" x14ac:dyDescent="0.25">
      <c r="A250" s="5"/>
      <c r="B250" s="5"/>
      <c r="C250" s="5"/>
      <c r="D250" s="6"/>
      <c r="E250" s="5"/>
      <c r="F250" s="5" t="s">
        <v>190</v>
      </c>
      <c r="G250" s="8">
        <v>44.26</v>
      </c>
      <c r="H250" s="8">
        <v>-44.26</v>
      </c>
    </row>
    <row r="251" spans="1:8" x14ac:dyDescent="0.25">
      <c r="A251" s="5"/>
      <c r="B251" s="5"/>
      <c r="C251" s="5"/>
      <c r="D251" s="6"/>
      <c r="E251" s="5"/>
      <c r="F251" s="5" t="s">
        <v>77</v>
      </c>
      <c r="G251" s="8">
        <v>-10.35</v>
      </c>
      <c r="H251" s="8">
        <v>10.35</v>
      </c>
    </row>
    <row r="252" spans="1:8" x14ac:dyDescent="0.25">
      <c r="A252" s="5"/>
      <c r="B252" s="5"/>
      <c r="C252" s="5"/>
      <c r="D252" s="6"/>
      <c r="E252" s="5"/>
      <c r="F252" s="5" t="s">
        <v>190</v>
      </c>
      <c r="G252" s="8">
        <v>10.35</v>
      </c>
      <c r="H252" s="8">
        <v>-10.35</v>
      </c>
    </row>
    <row r="253" spans="1:8" ht="15.75" thickBot="1" x14ac:dyDescent="0.3">
      <c r="A253" s="5"/>
      <c r="B253" s="5"/>
      <c r="C253" s="5"/>
      <c r="D253" s="6"/>
      <c r="E253" s="5"/>
      <c r="F253" s="5" t="s">
        <v>190</v>
      </c>
      <c r="G253" s="7">
        <v>10.35</v>
      </c>
      <c r="H253" s="7">
        <v>-10.35</v>
      </c>
    </row>
    <row r="254" spans="1:8" x14ac:dyDescent="0.25">
      <c r="A254" s="5" t="s">
        <v>16</v>
      </c>
      <c r="B254" s="5"/>
      <c r="C254" s="5"/>
      <c r="D254" s="6"/>
      <c r="E254" s="5"/>
      <c r="F254" s="5"/>
      <c r="G254" s="8">
        <f>ROUND(SUM(G241:G253),5)</f>
        <v>-598.27</v>
      </c>
      <c r="H254" s="8">
        <f>ROUND(SUM(H241:H253),5)</f>
        <v>598.27</v>
      </c>
    </row>
    <row r="255" spans="1:8" x14ac:dyDescent="0.25">
      <c r="A255" s="2" t="s">
        <v>161</v>
      </c>
      <c r="B255" s="2"/>
      <c r="C255" s="2"/>
      <c r="D255" s="3"/>
      <c r="E255" s="2"/>
      <c r="F255" s="2"/>
      <c r="G255" s="4"/>
      <c r="H255" s="4"/>
    </row>
    <row r="256" spans="1:8" x14ac:dyDescent="0.25">
      <c r="A256" s="1"/>
      <c r="B256" s="2" t="s">
        <v>43</v>
      </c>
      <c r="C256" s="2" t="s">
        <v>51</v>
      </c>
      <c r="D256" s="3">
        <v>46175</v>
      </c>
      <c r="E256" s="2" t="s">
        <v>32</v>
      </c>
      <c r="F256" s="2" t="s">
        <v>69</v>
      </c>
      <c r="G256" s="4"/>
      <c r="H256" s="4">
        <v>-1234.9000000000001</v>
      </c>
    </row>
    <row r="257" spans="1:8" x14ac:dyDescent="0.25">
      <c r="A257" s="2" t="s">
        <v>161</v>
      </c>
      <c r="B257" s="2"/>
      <c r="C257" s="2"/>
      <c r="D257" s="3"/>
      <c r="E257" s="2"/>
      <c r="F257" s="2"/>
      <c r="G257" s="4"/>
      <c r="H257" s="4"/>
    </row>
    <row r="258" spans="1:8" x14ac:dyDescent="0.25">
      <c r="A258" s="5"/>
      <c r="B258" s="5"/>
      <c r="C258" s="5"/>
      <c r="D258" s="6"/>
      <c r="E258" s="5"/>
      <c r="F258" s="5" t="s">
        <v>190</v>
      </c>
      <c r="G258" s="8">
        <v>-195</v>
      </c>
      <c r="H258" s="8">
        <v>195</v>
      </c>
    </row>
    <row r="259" spans="1:8" x14ac:dyDescent="0.25">
      <c r="A259" s="5"/>
      <c r="B259" s="5"/>
      <c r="C259" s="5"/>
      <c r="D259" s="6"/>
      <c r="E259" s="5"/>
      <c r="F259" s="5" t="s">
        <v>190</v>
      </c>
      <c r="G259" s="8">
        <v>-98.56</v>
      </c>
      <c r="H259" s="8">
        <v>98.56</v>
      </c>
    </row>
    <row r="260" spans="1:8" x14ac:dyDescent="0.25">
      <c r="A260" s="5"/>
      <c r="B260" s="5"/>
      <c r="C260" s="5"/>
      <c r="D260" s="6"/>
      <c r="E260" s="5"/>
      <c r="F260" s="5" t="s">
        <v>190</v>
      </c>
      <c r="G260" s="8">
        <v>-98.56</v>
      </c>
      <c r="H260" s="8">
        <v>98.56</v>
      </c>
    </row>
    <row r="261" spans="1:8" x14ac:dyDescent="0.25">
      <c r="A261" s="5"/>
      <c r="B261" s="5"/>
      <c r="C261" s="5"/>
      <c r="D261" s="6"/>
      <c r="E261" s="5"/>
      <c r="F261" s="5" t="s">
        <v>190</v>
      </c>
      <c r="G261" s="8">
        <v>-421.39</v>
      </c>
      <c r="H261" s="8">
        <v>421.39</v>
      </c>
    </row>
    <row r="262" spans="1:8" ht="15.75" thickBot="1" x14ac:dyDescent="0.3">
      <c r="A262" s="5"/>
      <c r="B262" s="5"/>
      <c r="C262" s="5"/>
      <c r="D262" s="6"/>
      <c r="E262" s="5"/>
      <c r="F262" s="5" t="s">
        <v>190</v>
      </c>
      <c r="G262" s="7">
        <v>-421.39</v>
      </c>
      <c r="H262" s="7">
        <v>421.39</v>
      </c>
    </row>
    <row r="263" spans="1:8" x14ac:dyDescent="0.25">
      <c r="A263" s="5" t="s">
        <v>16</v>
      </c>
      <c r="B263" s="5"/>
      <c r="C263" s="5"/>
      <c r="D263" s="6"/>
      <c r="E263" s="5"/>
      <c r="F263" s="5"/>
      <c r="G263" s="8">
        <f>ROUND(SUM(G257:G262),5)</f>
        <v>-1234.9000000000001</v>
      </c>
      <c r="H263" s="8">
        <f>ROUND(SUM(H257:H262),5)</f>
        <v>1234.9000000000001</v>
      </c>
    </row>
    <row r="264" spans="1:8" x14ac:dyDescent="0.25">
      <c r="A264" s="2" t="s">
        <v>161</v>
      </c>
      <c r="B264" s="2"/>
      <c r="C264" s="2"/>
      <c r="D264" s="3"/>
      <c r="E264" s="2"/>
      <c r="F264" s="2"/>
      <c r="G264" s="4"/>
      <c r="H264" s="4"/>
    </row>
    <row r="265" spans="1:8" x14ac:dyDescent="0.25">
      <c r="A265" s="1"/>
      <c r="B265" s="2" t="s">
        <v>43</v>
      </c>
      <c r="C265" s="2" t="s">
        <v>52</v>
      </c>
      <c r="D265" s="3">
        <v>46176</v>
      </c>
      <c r="E265" s="2" t="s">
        <v>32</v>
      </c>
      <c r="F265" s="2" t="s">
        <v>69</v>
      </c>
      <c r="G265" s="4"/>
      <c r="H265" s="4">
        <v>-48.74</v>
      </c>
    </row>
    <row r="266" spans="1:8" x14ac:dyDescent="0.25">
      <c r="A266" s="2" t="s">
        <v>161</v>
      </c>
      <c r="B266" s="2"/>
      <c r="C266" s="2"/>
      <c r="D266" s="3"/>
      <c r="E266" s="2"/>
      <c r="F266" s="2"/>
      <c r="G266" s="4"/>
      <c r="H266" s="4"/>
    </row>
    <row r="267" spans="1:8" x14ac:dyDescent="0.25">
      <c r="A267" s="5"/>
      <c r="B267" s="5"/>
      <c r="C267" s="5"/>
      <c r="D267" s="6"/>
      <c r="E267" s="5"/>
      <c r="F267" s="5" t="s">
        <v>190</v>
      </c>
      <c r="G267" s="8">
        <v>-4.62</v>
      </c>
      <c r="H267" s="8">
        <v>4.62</v>
      </c>
    </row>
    <row r="268" spans="1:8" x14ac:dyDescent="0.25">
      <c r="A268" s="5"/>
      <c r="B268" s="5"/>
      <c r="C268" s="5"/>
      <c r="D268" s="6"/>
      <c r="E268" s="5"/>
      <c r="F268" s="5" t="s">
        <v>190</v>
      </c>
      <c r="G268" s="8">
        <v>-4.62</v>
      </c>
      <c r="H268" s="8">
        <v>4.62</v>
      </c>
    </row>
    <row r="269" spans="1:8" x14ac:dyDescent="0.25">
      <c r="A269" s="5"/>
      <c r="B269" s="5"/>
      <c r="C269" s="5"/>
      <c r="D269" s="6"/>
      <c r="E269" s="5"/>
      <c r="F269" s="5" t="s">
        <v>190</v>
      </c>
      <c r="G269" s="8">
        <v>-19.75</v>
      </c>
      <c r="H269" s="8">
        <v>19.75</v>
      </c>
    </row>
    <row r="270" spans="1:8" ht="15.75" thickBot="1" x14ac:dyDescent="0.3">
      <c r="A270" s="5"/>
      <c r="B270" s="5"/>
      <c r="C270" s="5"/>
      <c r="D270" s="6"/>
      <c r="E270" s="5"/>
      <c r="F270" s="5" t="s">
        <v>190</v>
      </c>
      <c r="G270" s="7">
        <v>-19.75</v>
      </c>
      <c r="H270" s="7">
        <v>19.75</v>
      </c>
    </row>
    <row r="271" spans="1:8" x14ac:dyDescent="0.25">
      <c r="A271" s="5" t="s">
        <v>16</v>
      </c>
      <c r="B271" s="5"/>
      <c r="C271" s="5"/>
      <c r="D271" s="6"/>
      <c r="E271" s="5"/>
      <c r="F271" s="5"/>
      <c r="G271" s="8">
        <f>ROUND(SUM(G266:G270),5)</f>
        <v>-48.74</v>
      </c>
      <c r="H271" s="8">
        <f>ROUND(SUM(H266:H270),5)</f>
        <v>48.74</v>
      </c>
    </row>
    <row r="272" spans="1:8" x14ac:dyDescent="0.25">
      <c r="A272" s="2" t="s">
        <v>161</v>
      </c>
      <c r="B272" s="2"/>
      <c r="C272" s="2"/>
      <c r="D272" s="3"/>
      <c r="E272" s="2"/>
      <c r="F272" s="2"/>
      <c r="G272" s="4"/>
      <c r="H272" s="4"/>
    </row>
    <row r="273" spans="1:8" x14ac:dyDescent="0.25">
      <c r="A273" s="1"/>
      <c r="B273" s="2" t="s">
        <v>162</v>
      </c>
      <c r="C273" s="2" t="s">
        <v>175</v>
      </c>
      <c r="D273" s="3">
        <v>46189</v>
      </c>
      <c r="E273" s="2" t="s">
        <v>182</v>
      </c>
      <c r="F273" s="2" t="s">
        <v>69</v>
      </c>
      <c r="G273" s="4"/>
      <c r="H273" s="4">
        <v>-12</v>
      </c>
    </row>
    <row r="274" spans="1:8" x14ac:dyDescent="0.25">
      <c r="A274" s="2" t="s">
        <v>161</v>
      </c>
      <c r="B274" s="2"/>
      <c r="C274" s="2"/>
      <c r="D274" s="3"/>
      <c r="E274" s="2"/>
      <c r="F274" s="2"/>
      <c r="G274" s="4"/>
      <c r="H274" s="4"/>
    </row>
    <row r="275" spans="1:8" x14ac:dyDescent="0.25">
      <c r="A275" s="5"/>
      <c r="B275" s="5"/>
      <c r="C275" s="5"/>
      <c r="D275" s="6"/>
      <c r="E275" s="5"/>
      <c r="F275" s="5" t="s">
        <v>99</v>
      </c>
      <c r="G275" s="8">
        <v>-13</v>
      </c>
      <c r="H275" s="8">
        <v>13</v>
      </c>
    </row>
    <row r="276" spans="1:8" x14ac:dyDescent="0.25">
      <c r="A276" s="5"/>
      <c r="B276" s="5"/>
      <c r="C276" s="5"/>
      <c r="D276" s="6"/>
      <c r="E276" s="5"/>
      <c r="F276" s="5" t="s">
        <v>77</v>
      </c>
      <c r="G276" s="8">
        <v>-0.81</v>
      </c>
      <c r="H276" s="8">
        <v>0.81</v>
      </c>
    </row>
    <row r="277" spans="1:8" x14ac:dyDescent="0.25">
      <c r="A277" s="5"/>
      <c r="B277" s="5"/>
      <c r="C277" s="5"/>
      <c r="D277" s="6"/>
      <c r="E277" s="5"/>
      <c r="F277" s="5" t="s">
        <v>190</v>
      </c>
      <c r="G277" s="8">
        <v>0.81</v>
      </c>
      <c r="H277" s="8">
        <v>-0.81</v>
      </c>
    </row>
    <row r="278" spans="1:8" x14ac:dyDescent="0.25">
      <c r="A278" s="5"/>
      <c r="B278" s="5"/>
      <c r="C278" s="5"/>
      <c r="D278" s="6"/>
      <c r="E278" s="5"/>
      <c r="F278" s="5" t="s">
        <v>190</v>
      </c>
      <c r="G278" s="8">
        <v>0.81</v>
      </c>
      <c r="H278" s="8">
        <v>-0.81</v>
      </c>
    </row>
    <row r="279" spans="1:8" x14ac:dyDescent="0.25">
      <c r="A279" s="5"/>
      <c r="B279" s="5"/>
      <c r="C279" s="5"/>
      <c r="D279" s="6"/>
      <c r="E279" s="5"/>
      <c r="F279" s="5" t="s">
        <v>77</v>
      </c>
      <c r="G279" s="8">
        <v>-0.19</v>
      </c>
      <c r="H279" s="8">
        <v>0.19</v>
      </c>
    </row>
    <row r="280" spans="1:8" x14ac:dyDescent="0.25">
      <c r="A280" s="5"/>
      <c r="B280" s="5"/>
      <c r="C280" s="5"/>
      <c r="D280" s="6"/>
      <c r="E280" s="5"/>
      <c r="F280" s="5" t="s">
        <v>190</v>
      </c>
      <c r="G280" s="8">
        <v>0.19</v>
      </c>
      <c r="H280" s="8">
        <v>-0.19</v>
      </c>
    </row>
    <row r="281" spans="1:8" x14ac:dyDescent="0.25">
      <c r="A281" s="5"/>
      <c r="B281" s="5"/>
      <c r="C281" s="5"/>
      <c r="D281" s="6"/>
      <c r="E281" s="5"/>
      <c r="F281" s="5" t="s">
        <v>190</v>
      </c>
      <c r="G281" s="8">
        <v>0.19</v>
      </c>
      <c r="H281" s="8">
        <v>-0.19</v>
      </c>
    </row>
    <row r="282" spans="1:8" x14ac:dyDescent="0.25">
      <c r="A282" s="5"/>
      <c r="B282" s="5"/>
      <c r="C282" s="5"/>
      <c r="D282" s="6"/>
      <c r="E282" s="5"/>
      <c r="F282" s="5" t="s">
        <v>99</v>
      </c>
      <c r="G282" s="8">
        <v>-0.08</v>
      </c>
      <c r="H282" s="8">
        <v>0.08</v>
      </c>
    </row>
    <row r="283" spans="1:8" x14ac:dyDescent="0.25">
      <c r="A283" s="5"/>
      <c r="B283" s="5"/>
      <c r="C283" s="5"/>
      <c r="D283" s="6"/>
      <c r="E283" s="5"/>
      <c r="F283" s="5" t="s">
        <v>190</v>
      </c>
      <c r="G283" s="8">
        <v>0.08</v>
      </c>
      <c r="H283" s="8">
        <v>-0.08</v>
      </c>
    </row>
    <row r="284" spans="1:8" x14ac:dyDescent="0.25">
      <c r="A284" s="5"/>
      <c r="B284" s="5"/>
      <c r="C284" s="5"/>
      <c r="D284" s="6"/>
      <c r="E284" s="5"/>
      <c r="F284" s="5" t="s">
        <v>99</v>
      </c>
      <c r="G284" s="8">
        <v>-0.02</v>
      </c>
      <c r="H284" s="8">
        <v>0.02</v>
      </c>
    </row>
    <row r="285" spans="1:8" ht="15.75" thickBot="1" x14ac:dyDescent="0.3">
      <c r="A285" s="5"/>
      <c r="B285" s="5"/>
      <c r="C285" s="5"/>
      <c r="D285" s="6"/>
      <c r="E285" s="5"/>
      <c r="F285" s="5" t="s">
        <v>190</v>
      </c>
      <c r="G285" s="7">
        <v>0.02</v>
      </c>
      <c r="H285" s="7">
        <v>-0.02</v>
      </c>
    </row>
    <row r="286" spans="1:8" x14ac:dyDescent="0.25">
      <c r="A286" s="5" t="s">
        <v>16</v>
      </c>
      <c r="B286" s="5"/>
      <c r="C286" s="5"/>
      <c r="D286" s="6"/>
      <c r="E286" s="5"/>
      <c r="F286" s="5"/>
      <c r="G286" s="8">
        <f>ROUND(SUM(G274:G285),5)</f>
        <v>-12</v>
      </c>
      <c r="H286" s="8">
        <f>ROUND(SUM(H274:H285),5)</f>
        <v>12</v>
      </c>
    </row>
    <row r="287" spans="1:8" x14ac:dyDescent="0.25">
      <c r="A287" s="2" t="s">
        <v>161</v>
      </c>
      <c r="B287" s="2"/>
      <c r="C287" s="2"/>
      <c r="D287" s="3"/>
      <c r="E287" s="2"/>
      <c r="F287" s="2"/>
      <c r="G287" s="4"/>
      <c r="H287" s="4"/>
    </row>
    <row r="288" spans="1:8" x14ac:dyDescent="0.25">
      <c r="A288" s="1"/>
      <c r="B288" s="2" t="s">
        <v>162</v>
      </c>
      <c r="C288" s="2" t="s">
        <v>176</v>
      </c>
      <c r="D288" s="3">
        <v>46189</v>
      </c>
      <c r="E288" s="2" t="s">
        <v>183</v>
      </c>
      <c r="F288" s="2" t="s">
        <v>69</v>
      </c>
      <c r="G288" s="4"/>
      <c r="H288" s="4">
        <v>-1079.54</v>
      </c>
    </row>
    <row r="289" spans="1:8" x14ac:dyDescent="0.25">
      <c r="A289" s="2" t="s">
        <v>161</v>
      </c>
      <c r="B289" s="2"/>
      <c r="C289" s="2"/>
      <c r="D289" s="3"/>
      <c r="E289" s="2"/>
      <c r="F289" s="2"/>
      <c r="G289" s="4"/>
      <c r="H289" s="4"/>
    </row>
    <row r="290" spans="1:8" x14ac:dyDescent="0.25">
      <c r="A290" s="5"/>
      <c r="B290" s="5"/>
      <c r="C290" s="5"/>
      <c r="D290" s="6"/>
      <c r="E290" s="5"/>
      <c r="F290" s="5" t="s">
        <v>99</v>
      </c>
      <c r="G290" s="8">
        <v>-1318.4</v>
      </c>
      <c r="H290" s="8">
        <v>1318.4</v>
      </c>
    </row>
    <row r="291" spans="1:8" x14ac:dyDescent="0.25">
      <c r="A291" s="5"/>
      <c r="B291" s="5"/>
      <c r="C291" s="5"/>
      <c r="D291" s="6"/>
      <c r="E291" s="5"/>
      <c r="F291" s="5" t="s">
        <v>191</v>
      </c>
      <c r="G291" s="8">
        <v>105.47</v>
      </c>
      <c r="H291" s="8">
        <v>-105.47</v>
      </c>
    </row>
    <row r="292" spans="1:8" x14ac:dyDescent="0.25">
      <c r="A292" s="5"/>
      <c r="B292" s="5"/>
      <c r="C292" s="5"/>
      <c r="D292" s="6"/>
      <c r="E292" s="5"/>
      <c r="F292" s="5" t="s">
        <v>78</v>
      </c>
      <c r="G292" s="8">
        <v>17.53</v>
      </c>
      <c r="H292" s="8">
        <v>-17.53</v>
      </c>
    </row>
    <row r="293" spans="1:8" x14ac:dyDescent="0.25">
      <c r="A293" s="5"/>
      <c r="B293" s="5"/>
      <c r="C293" s="5"/>
      <c r="D293" s="6"/>
      <c r="E293" s="5"/>
      <c r="F293" s="5" t="s">
        <v>78</v>
      </c>
      <c r="G293" s="8">
        <v>5</v>
      </c>
      <c r="H293" s="8">
        <v>-5</v>
      </c>
    </row>
    <row r="294" spans="1:8" x14ac:dyDescent="0.25">
      <c r="A294" s="5"/>
      <c r="B294" s="5"/>
      <c r="C294" s="5"/>
      <c r="D294" s="6"/>
      <c r="E294" s="5"/>
      <c r="F294" s="5" t="s">
        <v>78</v>
      </c>
      <c r="G294" s="8">
        <v>10</v>
      </c>
      <c r="H294" s="8">
        <v>-10</v>
      </c>
    </row>
    <row r="295" spans="1:8" x14ac:dyDescent="0.25">
      <c r="A295" s="5"/>
      <c r="B295" s="5"/>
      <c r="C295" s="5"/>
      <c r="D295" s="6"/>
      <c r="E295" s="5"/>
      <c r="F295" s="5" t="s">
        <v>79</v>
      </c>
      <c r="G295" s="8">
        <v>-85.43</v>
      </c>
      <c r="H295" s="8">
        <v>85.43</v>
      </c>
    </row>
    <row r="296" spans="1:8" x14ac:dyDescent="0.25">
      <c r="A296" s="5"/>
      <c r="B296" s="5"/>
      <c r="C296" s="5"/>
      <c r="D296" s="6"/>
      <c r="E296" s="5"/>
      <c r="F296" s="5" t="s">
        <v>192</v>
      </c>
      <c r="G296" s="8">
        <v>85.43</v>
      </c>
      <c r="H296" s="8">
        <v>-85.43</v>
      </c>
    </row>
    <row r="297" spans="1:8" x14ac:dyDescent="0.25">
      <c r="A297" s="5"/>
      <c r="B297" s="5"/>
      <c r="C297" s="5"/>
      <c r="D297" s="6"/>
      <c r="E297" s="5"/>
      <c r="F297" s="5" t="s">
        <v>77</v>
      </c>
      <c r="G297" s="8">
        <v>-81.739999999999995</v>
      </c>
      <c r="H297" s="8">
        <v>81.739999999999995</v>
      </c>
    </row>
    <row r="298" spans="1:8" x14ac:dyDescent="0.25">
      <c r="A298" s="5"/>
      <c r="B298" s="5"/>
      <c r="C298" s="5"/>
      <c r="D298" s="6"/>
      <c r="E298" s="5"/>
      <c r="F298" s="5" t="s">
        <v>190</v>
      </c>
      <c r="G298" s="8">
        <v>81.739999999999995</v>
      </c>
      <c r="H298" s="8">
        <v>-81.739999999999995</v>
      </c>
    </row>
    <row r="299" spans="1:8" x14ac:dyDescent="0.25">
      <c r="A299" s="5"/>
      <c r="B299" s="5"/>
      <c r="C299" s="5"/>
      <c r="D299" s="6"/>
      <c r="E299" s="5"/>
      <c r="F299" s="5" t="s">
        <v>190</v>
      </c>
      <c r="G299" s="8">
        <v>81.739999999999995</v>
      </c>
      <c r="H299" s="8">
        <v>-81.739999999999995</v>
      </c>
    </row>
    <row r="300" spans="1:8" x14ac:dyDescent="0.25">
      <c r="A300" s="5"/>
      <c r="B300" s="5"/>
      <c r="C300" s="5"/>
      <c r="D300" s="6"/>
      <c r="E300" s="5"/>
      <c r="F300" s="5" t="s">
        <v>77</v>
      </c>
      <c r="G300" s="8">
        <v>-19.12</v>
      </c>
      <c r="H300" s="8">
        <v>19.12</v>
      </c>
    </row>
    <row r="301" spans="1:8" x14ac:dyDescent="0.25">
      <c r="A301" s="5"/>
      <c r="B301" s="5"/>
      <c r="C301" s="5"/>
      <c r="D301" s="6"/>
      <c r="E301" s="5"/>
      <c r="F301" s="5" t="s">
        <v>190</v>
      </c>
      <c r="G301" s="8">
        <v>19.12</v>
      </c>
      <c r="H301" s="8">
        <v>-19.12</v>
      </c>
    </row>
    <row r="302" spans="1:8" ht="15.75" thickBot="1" x14ac:dyDescent="0.3">
      <c r="A302" s="5"/>
      <c r="B302" s="5"/>
      <c r="C302" s="5"/>
      <c r="D302" s="6"/>
      <c r="E302" s="5"/>
      <c r="F302" s="5" t="s">
        <v>190</v>
      </c>
      <c r="G302" s="7">
        <v>19.12</v>
      </c>
      <c r="H302" s="7">
        <v>-19.12</v>
      </c>
    </row>
    <row r="303" spans="1:8" x14ac:dyDescent="0.25">
      <c r="A303" s="5" t="s">
        <v>16</v>
      </c>
      <c r="B303" s="5"/>
      <c r="C303" s="5"/>
      <c r="D303" s="6"/>
      <c r="E303" s="5"/>
      <c r="F303" s="5"/>
      <c r="G303" s="8">
        <f>ROUND(SUM(G289:G302),5)</f>
        <v>-1079.54</v>
      </c>
      <c r="H303" s="8">
        <f>ROUND(SUM(H289:H302),5)</f>
        <v>1079.54</v>
      </c>
    </row>
    <row r="304" spans="1:8" x14ac:dyDescent="0.25">
      <c r="A304" s="2" t="s">
        <v>161</v>
      </c>
      <c r="B304" s="2"/>
      <c r="C304" s="2"/>
      <c r="D304" s="3"/>
      <c r="E304" s="2"/>
      <c r="F304" s="2"/>
      <c r="G304" s="4"/>
      <c r="H304" s="4"/>
    </row>
    <row r="305" spans="1:8" x14ac:dyDescent="0.25">
      <c r="A305" s="1"/>
      <c r="B305" s="2" t="s">
        <v>162</v>
      </c>
      <c r="C305" s="2" t="s">
        <v>177</v>
      </c>
      <c r="D305" s="3">
        <v>46189</v>
      </c>
      <c r="E305" s="2" t="s">
        <v>185</v>
      </c>
      <c r="F305" s="2" t="s">
        <v>69</v>
      </c>
      <c r="G305" s="4"/>
      <c r="H305" s="4">
        <v>-1599.24</v>
      </c>
    </row>
    <row r="306" spans="1:8" x14ac:dyDescent="0.25">
      <c r="A306" s="2" t="s">
        <v>161</v>
      </c>
      <c r="B306" s="2"/>
      <c r="C306" s="2"/>
      <c r="D306" s="3"/>
      <c r="E306" s="2"/>
      <c r="F306" s="2"/>
      <c r="G306" s="4"/>
      <c r="H306" s="4"/>
    </row>
    <row r="307" spans="1:8" x14ac:dyDescent="0.25">
      <c r="A307" s="5"/>
      <c r="B307" s="5"/>
      <c r="C307" s="5"/>
      <c r="D307" s="6"/>
      <c r="E307" s="5"/>
      <c r="F307" s="5" t="s">
        <v>84</v>
      </c>
      <c r="G307" s="8">
        <v>-2115.1999999999998</v>
      </c>
      <c r="H307" s="8">
        <v>2115.1999999999998</v>
      </c>
    </row>
    <row r="308" spans="1:8" x14ac:dyDescent="0.25">
      <c r="A308" s="5"/>
      <c r="B308" s="5"/>
      <c r="C308" s="5"/>
      <c r="D308" s="6"/>
      <c r="E308" s="5"/>
      <c r="F308" s="5" t="s">
        <v>191</v>
      </c>
      <c r="G308" s="8">
        <v>169.22</v>
      </c>
      <c r="H308" s="8">
        <v>-169.22</v>
      </c>
    </row>
    <row r="309" spans="1:8" x14ac:dyDescent="0.25">
      <c r="A309" s="5"/>
      <c r="B309" s="5"/>
      <c r="C309" s="5"/>
      <c r="D309" s="6"/>
      <c r="E309" s="5"/>
      <c r="F309" s="5" t="s">
        <v>78</v>
      </c>
      <c r="G309" s="8">
        <v>18.93</v>
      </c>
      <c r="H309" s="8">
        <v>-18.93</v>
      </c>
    </row>
    <row r="310" spans="1:8" x14ac:dyDescent="0.25">
      <c r="A310" s="5"/>
      <c r="B310" s="5"/>
      <c r="C310" s="5"/>
      <c r="D310" s="6"/>
      <c r="E310" s="5"/>
      <c r="F310" s="5" t="s">
        <v>78</v>
      </c>
      <c r="G310" s="8">
        <v>6</v>
      </c>
      <c r="H310" s="8">
        <v>-6</v>
      </c>
    </row>
    <row r="311" spans="1:8" x14ac:dyDescent="0.25">
      <c r="A311" s="5"/>
      <c r="B311" s="5"/>
      <c r="C311" s="5"/>
      <c r="D311" s="6"/>
      <c r="E311" s="5"/>
      <c r="F311" s="5" t="s">
        <v>78</v>
      </c>
      <c r="G311" s="8">
        <v>10</v>
      </c>
      <c r="H311" s="8">
        <v>-10</v>
      </c>
    </row>
    <row r="312" spans="1:8" x14ac:dyDescent="0.25">
      <c r="A312" s="5"/>
      <c r="B312" s="5"/>
      <c r="C312" s="5"/>
      <c r="D312" s="6"/>
      <c r="E312" s="5"/>
      <c r="F312" s="5" t="s">
        <v>79</v>
      </c>
      <c r="G312" s="8">
        <v>-137.06</v>
      </c>
      <c r="H312" s="8">
        <v>137.06</v>
      </c>
    </row>
    <row r="313" spans="1:8" x14ac:dyDescent="0.25">
      <c r="A313" s="5"/>
      <c r="B313" s="5"/>
      <c r="C313" s="5"/>
      <c r="D313" s="6"/>
      <c r="E313" s="5"/>
      <c r="F313" s="5" t="s">
        <v>192</v>
      </c>
      <c r="G313" s="8">
        <v>137.06</v>
      </c>
      <c r="H313" s="8">
        <v>-137.06</v>
      </c>
    </row>
    <row r="314" spans="1:8" x14ac:dyDescent="0.25">
      <c r="A314" s="5"/>
      <c r="B314" s="5"/>
      <c r="C314" s="5"/>
      <c r="D314" s="6"/>
      <c r="E314" s="5"/>
      <c r="F314" s="5" t="s">
        <v>190</v>
      </c>
      <c r="G314" s="8">
        <v>150</v>
      </c>
      <c r="H314" s="8">
        <v>-150</v>
      </c>
    </row>
    <row r="315" spans="1:8" x14ac:dyDescent="0.25">
      <c r="A315" s="5"/>
      <c r="B315" s="5"/>
      <c r="C315" s="5"/>
      <c r="D315" s="6"/>
      <c r="E315" s="5"/>
      <c r="F315" s="5" t="s">
        <v>77</v>
      </c>
      <c r="G315" s="8">
        <v>-131.13999999999999</v>
      </c>
      <c r="H315" s="8">
        <v>131.13999999999999</v>
      </c>
    </row>
    <row r="316" spans="1:8" x14ac:dyDescent="0.25">
      <c r="A316" s="5"/>
      <c r="B316" s="5"/>
      <c r="C316" s="5"/>
      <c r="D316" s="6"/>
      <c r="E316" s="5"/>
      <c r="F316" s="5" t="s">
        <v>190</v>
      </c>
      <c r="G316" s="8">
        <v>131.13999999999999</v>
      </c>
      <c r="H316" s="8">
        <v>-131.13999999999999</v>
      </c>
    </row>
    <row r="317" spans="1:8" x14ac:dyDescent="0.25">
      <c r="A317" s="5"/>
      <c r="B317" s="5"/>
      <c r="C317" s="5"/>
      <c r="D317" s="6"/>
      <c r="E317" s="5"/>
      <c r="F317" s="5" t="s">
        <v>190</v>
      </c>
      <c r="G317" s="8">
        <v>131.13999999999999</v>
      </c>
      <c r="H317" s="8">
        <v>-131.13999999999999</v>
      </c>
    </row>
    <row r="318" spans="1:8" x14ac:dyDescent="0.25">
      <c r="A318" s="5"/>
      <c r="B318" s="5"/>
      <c r="C318" s="5"/>
      <c r="D318" s="6"/>
      <c r="E318" s="5"/>
      <c r="F318" s="5" t="s">
        <v>77</v>
      </c>
      <c r="G318" s="8">
        <v>-30.67</v>
      </c>
      <c r="H318" s="8">
        <v>30.67</v>
      </c>
    </row>
    <row r="319" spans="1:8" x14ac:dyDescent="0.25">
      <c r="A319" s="5"/>
      <c r="B319" s="5"/>
      <c r="C319" s="5"/>
      <c r="D319" s="6"/>
      <c r="E319" s="5"/>
      <c r="F319" s="5" t="s">
        <v>190</v>
      </c>
      <c r="G319" s="8">
        <v>30.67</v>
      </c>
      <c r="H319" s="8">
        <v>-30.67</v>
      </c>
    </row>
    <row r="320" spans="1:8" ht="15.75" thickBot="1" x14ac:dyDescent="0.3">
      <c r="A320" s="5"/>
      <c r="B320" s="5"/>
      <c r="C320" s="5"/>
      <c r="D320" s="6"/>
      <c r="E320" s="5"/>
      <c r="F320" s="5" t="s">
        <v>190</v>
      </c>
      <c r="G320" s="7">
        <v>30.67</v>
      </c>
      <c r="H320" s="7">
        <v>-30.67</v>
      </c>
    </row>
    <row r="321" spans="1:8" x14ac:dyDescent="0.25">
      <c r="A321" s="5" t="s">
        <v>16</v>
      </c>
      <c r="B321" s="5"/>
      <c r="C321" s="5"/>
      <c r="D321" s="6"/>
      <c r="E321" s="5"/>
      <c r="F321" s="5"/>
      <c r="G321" s="8">
        <f>ROUND(SUM(G306:G320),5)</f>
        <v>-1599.24</v>
      </c>
      <c r="H321" s="8">
        <f>ROUND(SUM(H306:H320),5)</f>
        <v>1599.24</v>
      </c>
    </row>
    <row r="322" spans="1:8" x14ac:dyDescent="0.25">
      <c r="A322" s="2" t="s">
        <v>161</v>
      </c>
      <c r="B322" s="2"/>
      <c r="C322" s="2"/>
      <c r="D322" s="3"/>
      <c r="E322" s="2"/>
      <c r="F322" s="2"/>
      <c r="G322" s="4"/>
      <c r="H322" s="4"/>
    </row>
    <row r="323" spans="1:8" x14ac:dyDescent="0.25">
      <c r="A323" s="1"/>
      <c r="B323" s="2" t="s">
        <v>162</v>
      </c>
      <c r="C323" s="2" t="s">
        <v>178</v>
      </c>
      <c r="D323" s="3">
        <v>46189</v>
      </c>
      <c r="E323" s="2" t="s">
        <v>187</v>
      </c>
      <c r="F323" s="2" t="s">
        <v>69</v>
      </c>
      <c r="G323" s="4"/>
      <c r="H323" s="4">
        <v>-1156.47</v>
      </c>
    </row>
    <row r="324" spans="1:8" x14ac:dyDescent="0.25">
      <c r="A324" s="2" t="s">
        <v>161</v>
      </c>
      <c r="B324" s="2"/>
      <c r="C324" s="2"/>
      <c r="D324" s="3"/>
      <c r="E324" s="2"/>
      <c r="F324" s="2"/>
      <c r="G324" s="4"/>
      <c r="H324" s="4"/>
    </row>
    <row r="325" spans="1:8" x14ac:dyDescent="0.25">
      <c r="A325" s="5"/>
      <c r="B325" s="5"/>
      <c r="C325" s="5"/>
      <c r="D325" s="6"/>
      <c r="E325" s="5"/>
      <c r="F325" s="5" t="s">
        <v>99</v>
      </c>
      <c r="G325" s="8">
        <v>-1298.8800000000001</v>
      </c>
      <c r="H325" s="8">
        <v>1298.8800000000001</v>
      </c>
    </row>
    <row r="326" spans="1:8" x14ac:dyDescent="0.25">
      <c r="A326" s="5"/>
      <c r="B326" s="5"/>
      <c r="C326" s="5"/>
      <c r="D326" s="6"/>
      <c r="E326" s="5"/>
      <c r="F326" s="5" t="s">
        <v>99</v>
      </c>
      <c r="G326" s="8">
        <v>-144.32</v>
      </c>
      <c r="H326" s="8">
        <v>144.32</v>
      </c>
    </row>
    <row r="327" spans="1:8" x14ac:dyDescent="0.25">
      <c r="A327" s="5"/>
      <c r="B327" s="5"/>
      <c r="C327" s="5"/>
      <c r="D327" s="6"/>
      <c r="E327" s="5"/>
      <c r="F327" s="5" t="s">
        <v>99</v>
      </c>
      <c r="G327" s="8">
        <v>-67.650000000000006</v>
      </c>
      <c r="H327" s="8">
        <v>67.650000000000006</v>
      </c>
    </row>
    <row r="328" spans="1:8" x14ac:dyDescent="0.25">
      <c r="A328" s="5"/>
      <c r="B328" s="5"/>
      <c r="C328" s="5"/>
      <c r="D328" s="6"/>
      <c r="E328" s="5"/>
      <c r="F328" s="5" t="s">
        <v>191</v>
      </c>
      <c r="G328" s="8">
        <v>120.87</v>
      </c>
      <c r="H328" s="8">
        <v>-120.87</v>
      </c>
    </row>
    <row r="329" spans="1:8" x14ac:dyDescent="0.25">
      <c r="A329" s="5"/>
      <c r="B329" s="5"/>
      <c r="C329" s="5"/>
      <c r="D329" s="6"/>
      <c r="E329" s="5"/>
      <c r="F329" s="5" t="s">
        <v>78</v>
      </c>
      <c r="G329" s="8">
        <v>10</v>
      </c>
      <c r="H329" s="8">
        <v>-10</v>
      </c>
    </row>
    <row r="330" spans="1:8" x14ac:dyDescent="0.25">
      <c r="A330" s="5"/>
      <c r="B330" s="5"/>
      <c r="C330" s="5"/>
      <c r="D330" s="6"/>
      <c r="E330" s="5"/>
      <c r="F330" s="5" t="s">
        <v>78</v>
      </c>
      <c r="G330" s="8">
        <v>18.93</v>
      </c>
      <c r="H330" s="8">
        <v>-18.93</v>
      </c>
    </row>
    <row r="331" spans="1:8" x14ac:dyDescent="0.25">
      <c r="A331" s="5"/>
      <c r="B331" s="5"/>
      <c r="C331" s="5"/>
      <c r="D331" s="6"/>
      <c r="E331" s="5"/>
      <c r="F331" s="5" t="s">
        <v>78</v>
      </c>
      <c r="G331" s="8">
        <v>6</v>
      </c>
      <c r="H331" s="8">
        <v>-6</v>
      </c>
    </row>
    <row r="332" spans="1:8" x14ac:dyDescent="0.25">
      <c r="A332" s="5"/>
      <c r="B332" s="5"/>
      <c r="C332" s="5"/>
      <c r="D332" s="6"/>
      <c r="E332" s="5"/>
      <c r="F332" s="5" t="s">
        <v>79</v>
      </c>
      <c r="G332" s="8">
        <v>-97.9</v>
      </c>
      <c r="H332" s="8">
        <v>97.9</v>
      </c>
    </row>
    <row r="333" spans="1:8" x14ac:dyDescent="0.25">
      <c r="A333" s="5"/>
      <c r="B333" s="5"/>
      <c r="C333" s="5"/>
      <c r="D333" s="6"/>
      <c r="E333" s="5"/>
      <c r="F333" s="5" t="s">
        <v>192</v>
      </c>
      <c r="G333" s="8">
        <v>97.9</v>
      </c>
      <c r="H333" s="8">
        <v>-97.9</v>
      </c>
    </row>
    <row r="334" spans="1:8" x14ac:dyDescent="0.25">
      <c r="A334" s="5"/>
      <c r="B334" s="5"/>
      <c r="C334" s="5"/>
      <c r="D334" s="6"/>
      <c r="E334" s="5"/>
      <c r="F334" s="5" t="s">
        <v>190</v>
      </c>
      <c r="G334" s="8">
        <v>-22.55</v>
      </c>
      <c r="H334" s="8">
        <v>22.55</v>
      </c>
    </row>
    <row r="335" spans="1:8" x14ac:dyDescent="0.25">
      <c r="A335" s="5"/>
      <c r="B335" s="5"/>
      <c r="C335" s="5"/>
      <c r="D335" s="6"/>
      <c r="E335" s="5"/>
      <c r="F335" s="5" t="s">
        <v>190</v>
      </c>
      <c r="G335" s="8">
        <v>22.55</v>
      </c>
      <c r="H335" s="8">
        <v>-22.55</v>
      </c>
    </row>
    <row r="336" spans="1:8" x14ac:dyDescent="0.25">
      <c r="A336" s="5"/>
      <c r="B336" s="5"/>
      <c r="C336" s="5"/>
      <c r="D336" s="6"/>
      <c r="E336" s="5"/>
      <c r="F336" s="5" t="s">
        <v>190</v>
      </c>
      <c r="G336" s="8">
        <v>83</v>
      </c>
      <c r="H336" s="8">
        <v>-83</v>
      </c>
    </row>
    <row r="337" spans="1:8" x14ac:dyDescent="0.25">
      <c r="A337" s="5"/>
      <c r="B337" s="5"/>
      <c r="C337" s="5"/>
      <c r="D337" s="6"/>
      <c r="E337" s="5"/>
      <c r="F337" s="5" t="s">
        <v>77</v>
      </c>
      <c r="G337" s="8">
        <v>-93.68</v>
      </c>
      <c r="H337" s="8">
        <v>93.68</v>
      </c>
    </row>
    <row r="338" spans="1:8" x14ac:dyDescent="0.25">
      <c r="A338" s="5"/>
      <c r="B338" s="5"/>
      <c r="C338" s="5"/>
      <c r="D338" s="6"/>
      <c r="E338" s="5"/>
      <c r="F338" s="5" t="s">
        <v>190</v>
      </c>
      <c r="G338" s="8">
        <v>93.68</v>
      </c>
      <c r="H338" s="8">
        <v>-93.68</v>
      </c>
    </row>
    <row r="339" spans="1:8" x14ac:dyDescent="0.25">
      <c r="A339" s="5"/>
      <c r="B339" s="5"/>
      <c r="C339" s="5"/>
      <c r="D339" s="6"/>
      <c r="E339" s="5"/>
      <c r="F339" s="5" t="s">
        <v>190</v>
      </c>
      <c r="G339" s="8">
        <v>93.68</v>
      </c>
      <c r="H339" s="8">
        <v>-93.68</v>
      </c>
    </row>
    <row r="340" spans="1:8" x14ac:dyDescent="0.25">
      <c r="A340" s="5"/>
      <c r="B340" s="5"/>
      <c r="C340" s="5"/>
      <c r="D340" s="6"/>
      <c r="E340" s="5"/>
      <c r="F340" s="5" t="s">
        <v>77</v>
      </c>
      <c r="G340" s="8">
        <v>-21.9</v>
      </c>
      <c r="H340" s="8">
        <v>21.9</v>
      </c>
    </row>
    <row r="341" spans="1:8" x14ac:dyDescent="0.25">
      <c r="A341" s="5"/>
      <c r="B341" s="5"/>
      <c r="C341" s="5"/>
      <c r="D341" s="6"/>
      <c r="E341" s="5"/>
      <c r="F341" s="5" t="s">
        <v>190</v>
      </c>
      <c r="G341" s="8">
        <v>21.9</v>
      </c>
      <c r="H341" s="8">
        <v>-21.9</v>
      </c>
    </row>
    <row r="342" spans="1:8" ht="15.75" thickBot="1" x14ac:dyDescent="0.3">
      <c r="A342" s="5"/>
      <c r="B342" s="5"/>
      <c r="C342" s="5"/>
      <c r="D342" s="6"/>
      <c r="E342" s="5"/>
      <c r="F342" s="5" t="s">
        <v>190</v>
      </c>
      <c r="G342" s="7">
        <v>21.9</v>
      </c>
      <c r="H342" s="7">
        <v>-21.9</v>
      </c>
    </row>
    <row r="343" spans="1:8" x14ac:dyDescent="0.25">
      <c r="A343" s="5" t="s">
        <v>16</v>
      </c>
      <c r="B343" s="5"/>
      <c r="C343" s="5"/>
      <c r="D343" s="6"/>
      <c r="E343" s="5"/>
      <c r="F343" s="5"/>
      <c r="G343" s="8">
        <f>ROUND(SUM(G324:G342),5)</f>
        <v>-1156.47</v>
      </c>
      <c r="H343" s="8">
        <f>ROUND(SUM(H324:H342),5)</f>
        <v>1156.47</v>
      </c>
    </row>
    <row r="344" spans="1:8" x14ac:dyDescent="0.25">
      <c r="A344" s="2" t="s">
        <v>161</v>
      </c>
      <c r="B344" s="2"/>
      <c r="C344" s="2"/>
      <c r="D344" s="3"/>
      <c r="E344" s="2"/>
      <c r="F344" s="2"/>
      <c r="G344" s="4"/>
      <c r="H344" s="4"/>
    </row>
    <row r="345" spans="1:8" x14ac:dyDescent="0.25">
      <c r="A345" s="1"/>
      <c r="B345" s="2" t="s">
        <v>162</v>
      </c>
      <c r="C345" s="2" t="s">
        <v>179</v>
      </c>
      <c r="D345" s="3">
        <v>46189</v>
      </c>
      <c r="E345" s="2" t="s">
        <v>188</v>
      </c>
      <c r="F345" s="2" t="s">
        <v>69</v>
      </c>
      <c r="G345" s="4"/>
      <c r="H345" s="4">
        <v>-892.9</v>
      </c>
    </row>
    <row r="346" spans="1:8" x14ac:dyDescent="0.25">
      <c r="A346" s="2" t="s">
        <v>161</v>
      </c>
      <c r="B346" s="2"/>
      <c r="C346" s="2"/>
      <c r="D346" s="3"/>
      <c r="E346" s="2"/>
      <c r="F346" s="2"/>
      <c r="G346" s="4"/>
      <c r="H346" s="4"/>
    </row>
    <row r="347" spans="1:8" x14ac:dyDescent="0.25">
      <c r="A347" s="5"/>
      <c r="B347" s="5"/>
      <c r="C347" s="5"/>
      <c r="D347" s="6"/>
      <c r="E347" s="5"/>
      <c r="F347" s="5" t="s">
        <v>99</v>
      </c>
      <c r="G347" s="8">
        <v>-1106</v>
      </c>
      <c r="H347" s="8">
        <v>1106</v>
      </c>
    </row>
    <row r="348" spans="1:8" x14ac:dyDescent="0.25">
      <c r="A348" s="5"/>
      <c r="B348" s="5"/>
      <c r="C348" s="5"/>
      <c r="D348" s="6"/>
      <c r="E348" s="5"/>
      <c r="F348" s="5" t="s">
        <v>191</v>
      </c>
      <c r="G348" s="8">
        <v>88.48</v>
      </c>
      <c r="H348" s="8">
        <v>-88.48</v>
      </c>
    </row>
    <row r="349" spans="1:8" x14ac:dyDescent="0.25">
      <c r="A349" s="5"/>
      <c r="B349" s="5"/>
      <c r="C349" s="5"/>
      <c r="D349" s="6"/>
      <c r="E349" s="5"/>
      <c r="F349" s="5" t="s">
        <v>79</v>
      </c>
      <c r="G349" s="8">
        <v>-71.67</v>
      </c>
      <c r="H349" s="8">
        <v>71.67</v>
      </c>
    </row>
    <row r="350" spans="1:8" x14ac:dyDescent="0.25">
      <c r="A350" s="5"/>
      <c r="B350" s="5"/>
      <c r="C350" s="5"/>
      <c r="D350" s="6"/>
      <c r="E350" s="5"/>
      <c r="F350" s="5" t="s">
        <v>192</v>
      </c>
      <c r="G350" s="8">
        <v>71.67</v>
      </c>
      <c r="H350" s="8">
        <v>-71.67</v>
      </c>
    </row>
    <row r="351" spans="1:8" x14ac:dyDescent="0.25">
      <c r="A351" s="5"/>
      <c r="B351" s="5"/>
      <c r="C351" s="5"/>
      <c r="D351" s="6"/>
      <c r="E351" s="5"/>
      <c r="F351" s="5" t="s">
        <v>190</v>
      </c>
      <c r="G351" s="8">
        <v>40</v>
      </c>
      <c r="H351" s="8">
        <v>-40</v>
      </c>
    </row>
    <row r="352" spans="1:8" x14ac:dyDescent="0.25">
      <c r="A352" s="5"/>
      <c r="B352" s="5"/>
      <c r="C352" s="5"/>
      <c r="D352" s="6"/>
      <c r="E352" s="5"/>
      <c r="F352" s="5" t="s">
        <v>77</v>
      </c>
      <c r="G352" s="8">
        <v>-68.58</v>
      </c>
      <c r="H352" s="8">
        <v>68.58</v>
      </c>
    </row>
    <row r="353" spans="1:8" x14ac:dyDescent="0.25">
      <c r="A353" s="5"/>
      <c r="B353" s="5"/>
      <c r="C353" s="5"/>
      <c r="D353" s="6"/>
      <c r="E353" s="5"/>
      <c r="F353" s="5" t="s">
        <v>190</v>
      </c>
      <c r="G353" s="8">
        <v>68.58</v>
      </c>
      <c r="H353" s="8">
        <v>-68.58</v>
      </c>
    </row>
    <row r="354" spans="1:8" x14ac:dyDescent="0.25">
      <c r="A354" s="5"/>
      <c r="B354" s="5"/>
      <c r="C354" s="5"/>
      <c r="D354" s="6"/>
      <c r="E354" s="5"/>
      <c r="F354" s="5" t="s">
        <v>190</v>
      </c>
      <c r="G354" s="8">
        <v>68.58</v>
      </c>
      <c r="H354" s="8">
        <v>-68.58</v>
      </c>
    </row>
    <row r="355" spans="1:8" x14ac:dyDescent="0.25">
      <c r="A355" s="5"/>
      <c r="B355" s="5"/>
      <c r="C355" s="5"/>
      <c r="D355" s="6"/>
      <c r="E355" s="5"/>
      <c r="F355" s="5" t="s">
        <v>77</v>
      </c>
      <c r="G355" s="8">
        <v>-16.04</v>
      </c>
      <c r="H355" s="8">
        <v>16.04</v>
      </c>
    </row>
    <row r="356" spans="1:8" x14ac:dyDescent="0.25">
      <c r="A356" s="5"/>
      <c r="B356" s="5"/>
      <c r="C356" s="5"/>
      <c r="D356" s="6"/>
      <c r="E356" s="5"/>
      <c r="F356" s="5" t="s">
        <v>190</v>
      </c>
      <c r="G356" s="8">
        <v>16.04</v>
      </c>
      <c r="H356" s="8">
        <v>-16.04</v>
      </c>
    </row>
    <row r="357" spans="1:8" ht="15.75" thickBot="1" x14ac:dyDescent="0.3">
      <c r="A357" s="5"/>
      <c r="B357" s="5"/>
      <c r="C357" s="5"/>
      <c r="D357" s="6"/>
      <c r="E357" s="5"/>
      <c r="F357" s="5" t="s">
        <v>190</v>
      </c>
      <c r="G357" s="7">
        <v>16.04</v>
      </c>
      <c r="H357" s="7">
        <v>-16.04</v>
      </c>
    </row>
    <row r="358" spans="1:8" x14ac:dyDescent="0.25">
      <c r="A358" s="5" t="s">
        <v>16</v>
      </c>
      <c r="B358" s="5"/>
      <c r="C358" s="5"/>
      <c r="D358" s="6"/>
      <c r="E358" s="5"/>
      <c r="F358" s="5"/>
      <c r="G358" s="8">
        <f>ROUND(SUM(G346:G357),5)</f>
        <v>-892.9</v>
      </c>
      <c r="H358" s="8">
        <f>ROUND(SUM(H346:H357),5)</f>
        <v>892.9</v>
      </c>
    </row>
    <row r="359" spans="1:8" x14ac:dyDescent="0.25">
      <c r="A359" s="2" t="s">
        <v>161</v>
      </c>
      <c r="B359" s="2"/>
      <c r="C359" s="2"/>
      <c r="D359" s="3"/>
      <c r="E359" s="2"/>
      <c r="F359" s="2"/>
      <c r="G359" s="4"/>
      <c r="H359" s="4"/>
    </row>
    <row r="360" spans="1:8" x14ac:dyDescent="0.25">
      <c r="A360" s="1"/>
      <c r="B360" s="2" t="s">
        <v>43</v>
      </c>
      <c r="C360" s="2" t="s">
        <v>53</v>
      </c>
      <c r="D360" s="3">
        <v>46189</v>
      </c>
      <c r="E360" s="2" t="s">
        <v>32</v>
      </c>
      <c r="F360" s="2" t="s">
        <v>69</v>
      </c>
      <c r="G360" s="4"/>
      <c r="H360" s="4">
        <v>-1244.5</v>
      </c>
    </row>
    <row r="361" spans="1:8" x14ac:dyDescent="0.25">
      <c r="A361" s="2" t="s">
        <v>161</v>
      </c>
      <c r="B361" s="2"/>
      <c r="C361" s="2"/>
      <c r="D361" s="3"/>
      <c r="E361" s="2"/>
      <c r="F361" s="2"/>
      <c r="G361" s="4"/>
      <c r="H361" s="4"/>
    </row>
    <row r="362" spans="1:8" x14ac:dyDescent="0.25">
      <c r="A362" s="5"/>
      <c r="B362" s="5"/>
      <c r="C362" s="5"/>
      <c r="D362" s="6"/>
      <c r="E362" s="5"/>
      <c r="F362" s="5" t="s">
        <v>190</v>
      </c>
      <c r="G362" s="8">
        <v>-273</v>
      </c>
      <c r="H362" s="8">
        <v>273</v>
      </c>
    </row>
    <row r="363" spans="1:8" x14ac:dyDescent="0.25">
      <c r="A363" s="5"/>
      <c r="B363" s="5"/>
      <c r="C363" s="5"/>
      <c r="D363" s="6"/>
      <c r="E363" s="5"/>
      <c r="F363" s="5" t="s">
        <v>190</v>
      </c>
      <c r="G363" s="8">
        <v>-92.07</v>
      </c>
      <c r="H363" s="8">
        <v>92.07</v>
      </c>
    </row>
    <row r="364" spans="1:8" x14ac:dyDescent="0.25">
      <c r="A364" s="5"/>
      <c r="B364" s="5"/>
      <c r="C364" s="5"/>
      <c r="D364" s="6"/>
      <c r="E364" s="5"/>
      <c r="F364" s="5" t="s">
        <v>190</v>
      </c>
      <c r="G364" s="8">
        <v>-92.07</v>
      </c>
      <c r="H364" s="8">
        <v>92.07</v>
      </c>
    </row>
    <row r="365" spans="1:8" x14ac:dyDescent="0.25">
      <c r="A365" s="5"/>
      <c r="B365" s="5"/>
      <c r="C365" s="5"/>
      <c r="D365" s="6"/>
      <c r="E365" s="5"/>
      <c r="F365" s="5" t="s">
        <v>190</v>
      </c>
      <c r="G365" s="8">
        <v>-393.68</v>
      </c>
      <c r="H365" s="8">
        <v>393.68</v>
      </c>
    </row>
    <row r="366" spans="1:8" ht="15.75" thickBot="1" x14ac:dyDescent="0.3">
      <c r="A366" s="5"/>
      <c r="B366" s="5"/>
      <c r="C366" s="5"/>
      <c r="D366" s="6"/>
      <c r="E366" s="5"/>
      <c r="F366" s="5" t="s">
        <v>190</v>
      </c>
      <c r="G366" s="7">
        <v>-393.68</v>
      </c>
      <c r="H366" s="7">
        <v>393.68</v>
      </c>
    </row>
    <row r="367" spans="1:8" x14ac:dyDescent="0.25">
      <c r="A367" s="5" t="s">
        <v>16</v>
      </c>
      <c r="B367" s="5"/>
      <c r="C367" s="5"/>
      <c r="D367" s="6"/>
      <c r="E367" s="5"/>
      <c r="F367" s="5"/>
      <c r="G367" s="8">
        <f>ROUND(SUM(G361:G366),5)</f>
        <v>-1244.5</v>
      </c>
      <c r="H367" s="8">
        <f>ROUND(SUM(H361:H366),5)</f>
        <v>1244.5</v>
      </c>
    </row>
  </sheetData>
  <pageMargins left="0.7" right="0.7" top="0.75" bottom="0.75" header="0.1" footer="0.3"/>
  <pageSetup orientation="portrait" r:id="rId1"/>
  <headerFooter>
    <oddHeader>&amp;L&amp;"Arial,Bold"&amp;8 2:32 PM
&amp;"Arial,Bold"&amp;8 07/07/26
&amp;"Arial,Bold"&amp;8 &amp;C&amp;"Arial,Bold"&amp;12 VILLAGE OF SURFSIDE BEACH HF
&amp;"Arial,Bold"&amp;14 Check Detail
&amp;"Arial,Bold"&amp;10 June 2026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P&amp;L</vt:lpstr>
      <vt:lpstr>Budget vs Actual</vt:lpstr>
      <vt:lpstr>Expenses</vt:lpstr>
      <vt:lpstr>Transaction List</vt:lpstr>
      <vt:lpstr>Unpaid Bills</vt:lpstr>
      <vt:lpstr>Check Detail</vt:lpstr>
      <vt:lpstr>'Budget vs Actual'!Print_Titles</vt:lpstr>
      <vt:lpstr>'Check Detail'!Print_Titles</vt:lpstr>
      <vt:lpstr>Expenses!Print_Titles</vt:lpstr>
      <vt:lpstr>'P&amp;L'!Print_Titles</vt:lpstr>
      <vt:lpstr>'Transaction List'!Print_Titles</vt:lpstr>
      <vt:lpstr>'Unpaid Bills'!Print_Titles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Christie Briones</dc:creator>
  <cp:lastModifiedBy>Christie Briones</cp:lastModifiedBy>
  <cp:lastPrinted>2026-07-07T19:22:50Z</cp:lastPrinted>
  <dcterms:created xsi:type="dcterms:W3CDTF">2026-07-07T19:18:21Z</dcterms:created>
  <dcterms:modified xsi:type="dcterms:W3CDTF">2026-07-08T13:45:09Z</dcterms:modified>
</cp:coreProperties>
</file>